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thumbnail" Target="docProps/thumbnail.emf"/><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hplush.sharepoint.com/sites/HHT-HHIFinanceGroup-GRP365-Regnskaber/Delte dokumenter/Regnskaber/2026/Q2 2026/Børsen/"/>
    </mc:Choice>
  </mc:AlternateContent>
  <xr:revisionPtr revIDLastSave="400" documentId="8_{A995B4A9-DDC3-4A7A-B1A3-D72540ECFAA9}" xr6:coauthVersionLast="47" xr6:coauthVersionMax="47" xr10:uidLastSave="{7D164515-8C4D-4062-A312-7D74B533C6D8}"/>
  <bookViews>
    <workbookView xWindow="-110" yWindow="-110" windowWidth="19420" windowHeight="10300" tabRatio="811" activeTab="2" xr2:uid="{6B372B97-9668-47B2-B455-2D6D053A7BB9}"/>
  </bookViews>
  <sheets>
    <sheet name="Intro" sheetId="6" r:id="rId1"/>
    <sheet name="Key figures" sheetId="1" r:id="rId2"/>
    <sheet name="Segments" sheetId="8" r:id="rId3"/>
    <sheet name="Income statement" sheetId="3" r:id="rId4"/>
    <sheet name="Comprehensive Income" sheetId="7" r:id="rId5"/>
    <sheet name="Balance sheet" sheetId="2" r:id="rId6"/>
    <sheet name="Cash-flow statement" sheetId="4" r:id="rId7"/>
  </sheets>
  <definedNames>
    <definedName name="_xlnm.Print_Area" localSheetId="5">'Balance sheet'!$C$7:$CE$72</definedName>
    <definedName name="_xlnm.Print_Area" localSheetId="6">'Cash-flow statement'!$C$7:$AH$48</definedName>
    <definedName name="_xlnm.Print_Area" localSheetId="4">'Comprehensive Income'!$C$7:$CE$27</definedName>
    <definedName name="_xlnm.Print_Area" localSheetId="3">'Income statement'!$C$7:$CE$44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7" i="8" l="1"/>
  <c r="E44" i="8" l="1"/>
  <c r="E41" i="8"/>
  <c r="E31" i="8"/>
  <c r="E28" i="8"/>
  <c r="E18" i="8"/>
  <c r="E15" i="8"/>
  <c r="D44" i="8"/>
  <c r="D41" i="8"/>
  <c r="D31" i="8"/>
  <c r="D28" i="8"/>
  <c r="D18" i="8"/>
  <c r="D15" i="8"/>
  <c r="D15" i="2"/>
  <c r="E15" i="2"/>
  <c r="D39" i="4"/>
  <c r="D29" i="4"/>
  <c r="E39" i="4"/>
  <c r="E29" i="4"/>
  <c r="E19" i="4"/>
  <c r="E22" i="4" s="1"/>
  <c r="D19" i="4"/>
  <c r="D22" i="4" s="1"/>
  <c r="K32" i="8"/>
  <c r="K56" i="8"/>
  <c r="K55" i="8"/>
  <c r="K53" i="8"/>
  <c r="K52" i="8"/>
  <c r="K51" i="8"/>
  <c r="K43" i="8"/>
  <c r="K42" i="8"/>
  <c r="K40" i="8"/>
  <c r="K39" i="8"/>
  <c r="K38" i="8"/>
  <c r="K30" i="8"/>
  <c r="K29" i="8"/>
  <c r="K27" i="8"/>
  <c r="K26" i="8"/>
  <c r="K25" i="8"/>
  <c r="K19" i="8"/>
  <c r="K17" i="8"/>
  <c r="K16" i="8"/>
  <c r="K14" i="8"/>
  <c r="K13" i="8"/>
  <c r="K12" i="8"/>
  <c r="M44" i="8"/>
  <c r="L44" i="8"/>
  <c r="J44" i="8"/>
  <c r="I44" i="8"/>
  <c r="H44" i="8"/>
  <c r="M41" i="8"/>
  <c r="L41" i="8"/>
  <c r="J41" i="8"/>
  <c r="I41" i="8"/>
  <c r="H41" i="8"/>
  <c r="M31" i="8"/>
  <c r="L31" i="8"/>
  <c r="J31" i="8"/>
  <c r="I31" i="8"/>
  <c r="H31" i="8"/>
  <c r="M28" i="8"/>
  <c r="L28" i="8"/>
  <c r="J28" i="8"/>
  <c r="I28" i="8"/>
  <c r="H28" i="8"/>
  <c r="M18" i="8"/>
  <c r="L18" i="8"/>
  <c r="J18" i="8"/>
  <c r="I18" i="8"/>
  <c r="H18" i="8"/>
  <c r="M15" i="8"/>
  <c r="L15" i="8"/>
  <c r="J15" i="8"/>
  <c r="I15" i="8"/>
  <c r="H15" i="8"/>
  <c r="F44" i="8"/>
  <c r="F41" i="8"/>
  <c r="F31" i="8"/>
  <c r="F28" i="8"/>
  <c r="F18" i="8"/>
  <c r="F15" i="8"/>
  <c r="K44" i="8" l="1"/>
  <c r="K31" i="8"/>
  <c r="K15" i="8"/>
  <c r="K28" i="8"/>
  <c r="K41" i="8"/>
  <c r="K18" i="8"/>
  <c r="D30" i="4"/>
  <c r="D43" i="4" s="1"/>
  <c r="D48" i="4" s="1"/>
  <c r="E30" i="4"/>
  <c r="E43" i="4" s="1"/>
  <c r="E48" i="4" s="1"/>
  <c r="F15" i="2"/>
  <c r="I39" i="4" l="1"/>
  <c r="I29" i="4"/>
  <c r="K19" i="4"/>
  <c r="K22" i="4" s="1"/>
  <c r="K30" i="4" s="1"/>
  <c r="K43" i="4" s="1"/>
  <c r="I19" i="4"/>
  <c r="I22" i="4" s="1"/>
  <c r="I30" i="4" l="1"/>
  <c r="I43" i="4" s="1"/>
  <c r="I24" i="7"/>
  <c r="I25" i="7" s="1"/>
  <c r="I27" i="7" s="1"/>
  <c r="I41" i="3"/>
  <c r="I14" i="3"/>
  <c r="I19" i="3" s="1"/>
  <c r="I23" i="3" s="1"/>
  <c r="I26" i="3" s="1"/>
  <c r="I30" i="3" s="1"/>
  <c r="I33" i="3" s="1"/>
  <c r="I36" i="3" s="1"/>
  <c r="H66" i="2" l="1"/>
  <c r="H69" i="2" s="1"/>
  <c r="H41" i="3"/>
  <c r="H14" i="3"/>
  <c r="H19" i="3" s="1"/>
  <c r="H23" i="3" s="1"/>
  <c r="H26" i="3" s="1"/>
  <c r="H30" i="3" s="1"/>
  <c r="H33" i="3" s="1"/>
  <c r="H36" i="3" s="1"/>
  <c r="H24" i="7"/>
  <c r="H18" i="7"/>
  <c r="H57" i="2"/>
  <c r="H47" i="2"/>
  <c r="H49" i="2" s="1"/>
  <c r="H35" i="2"/>
  <c r="H38" i="2" s="1"/>
  <c r="H26" i="2"/>
  <c r="H21" i="2"/>
  <c r="H15" i="2"/>
  <c r="H39" i="4"/>
  <c r="H29" i="4"/>
  <c r="H19" i="4"/>
  <c r="H22" i="4" s="1"/>
  <c r="J35" i="2"/>
  <c r="J38" i="2" s="1"/>
  <c r="J41" i="3"/>
  <c r="J14" i="3"/>
  <c r="J19" i="3" s="1"/>
  <c r="J24" i="7"/>
  <c r="J18" i="7"/>
  <c r="J66" i="2"/>
  <c r="J57" i="2"/>
  <c r="J47" i="2"/>
  <c r="J49" i="2" s="1"/>
  <c r="J26" i="2"/>
  <c r="J21" i="2"/>
  <c r="J39" i="4"/>
  <c r="J29" i="4"/>
  <c r="J19" i="4"/>
  <c r="J22" i="4" s="1"/>
  <c r="J30" i="4" s="1"/>
  <c r="J43" i="4" l="1"/>
  <c r="J23" i="3"/>
  <c r="J26" i="3" s="1"/>
  <c r="J30" i="3" s="1"/>
  <c r="J33" i="3" s="1"/>
  <c r="J36" i="3" s="1"/>
  <c r="H70" i="2"/>
  <c r="H71" i="2" s="1"/>
  <c r="H27" i="2"/>
  <c r="H39" i="2" s="1"/>
  <c r="H25" i="7"/>
  <c r="H27" i="7" s="1"/>
  <c r="H30" i="4"/>
  <c r="H43" i="4" s="1"/>
  <c r="H48" i="4" s="1"/>
  <c r="J25" i="7"/>
  <c r="J27" i="7" s="1"/>
  <c r="J70" i="2"/>
  <c r="J71" i="2" s="1"/>
  <c r="J27" i="2"/>
  <c r="J39" i="2" s="1"/>
  <c r="J48" i="4"/>
  <c r="J69" i="2"/>
  <c r="K41" i="3" l="1"/>
  <c r="K14" i="3"/>
  <c r="K19" i="3" s="1"/>
  <c r="K23" i="3" s="1"/>
  <c r="K26" i="3" s="1"/>
  <c r="K30" i="3" s="1"/>
  <c r="K33" i="3" s="1"/>
  <c r="K36" i="3" s="1"/>
  <c r="L41" i="3"/>
  <c r="L14" i="3"/>
  <c r="L19" i="3" s="1"/>
  <c r="L23" i="3" s="1"/>
  <c r="L26" i="3" s="1"/>
  <c r="L30" i="3" s="1"/>
  <c r="L33" i="3" s="1"/>
  <c r="L36" i="3" s="1"/>
  <c r="K24" i="7"/>
  <c r="K18" i="7"/>
  <c r="L24" i="7"/>
  <c r="L18" i="7"/>
  <c r="L25" i="7" s="1"/>
  <c r="L27" i="7" s="1"/>
  <c r="K66" i="2"/>
  <c r="K69" i="2" s="1"/>
  <c r="L66" i="2"/>
  <c r="L69" i="2" s="1"/>
  <c r="K57" i="2"/>
  <c r="L57" i="2"/>
  <c r="K47" i="2"/>
  <c r="K49" i="2" s="1"/>
  <c r="L47" i="2"/>
  <c r="L49" i="2" s="1"/>
  <c r="K35" i="2"/>
  <c r="K38" i="2" s="1"/>
  <c r="L35" i="2"/>
  <c r="L38" i="2" s="1"/>
  <c r="K26" i="2"/>
  <c r="L26" i="2"/>
  <c r="K21" i="2"/>
  <c r="L21" i="2"/>
  <c r="K15" i="2"/>
  <c r="L39" i="4"/>
  <c r="L29" i="4"/>
  <c r="L19" i="4"/>
  <c r="L22" i="4" s="1"/>
  <c r="Q41" i="3"/>
  <c r="Q14" i="3"/>
  <c r="Q19" i="3" s="1"/>
  <c r="Q23" i="3" s="1"/>
  <c r="Q26" i="3" s="1"/>
  <c r="Q30" i="3" s="1"/>
  <c r="Q33" i="3" s="1"/>
  <c r="Q36" i="3" s="1"/>
  <c r="Q24" i="7"/>
  <c r="Q18" i="7"/>
  <c r="P66" i="2"/>
  <c r="P69" i="2" s="1"/>
  <c r="P57" i="2"/>
  <c r="Q49" i="2"/>
  <c r="O47" i="2"/>
  <c r="O49" i="2" s="1"/>
  <c r="P47" i="2"/>
  <c r="P49" i="2" s="1"/>
  <c r="P35" i="2"/>
  <c r="P38" i="2" s="1"/>
  <c r="P26" i="2"/>
  <c r="P21" i="2"/>
  <c r="P15" i="2"/>
  <c r="P27" i="2" s="1"/>
  <c r="Q66" i="2"/>
  <c r="Q69" i="2" s="1"/>
  <c r="Q57" i="2"/>
  <c r="Q35" i="2"/>
  <c r="Q38" i="2" s="1"/>
  <c r="Q26" i="2"/>
  <c r="Q21" i="2"/>
  <c r="Q15" i="2"/>
  <c r="O39" i="4"/>
  <c r="O29" i="4"/>
  <c r="O19" i="4"/>
  <c r="O22" i="4" s="1"/>
  <c r="AK48" i="4"/>
  <c r="L27" i="2" l="1"/>
  <c r="L39" i="2" s="1"/>
  <c r="Q70" i="2"/>
  <c r="Q71" i="2" s="1"/>
  <c r="K27" i="2"/>
  <c r="K39" i="2" s="1"/>
  <c r="P70" i="2"/>
  <c r="P71" i="2" s="1"/>
  <c r="L70" i="2"/>
  <c r="L71" i="2" s="1"/>
  <c r="Q25" i="7"/>
  <c r="Q27" i="7" s="1"/>
  <c r="P39" i="2"/>
  <c r="L30" i="4"/>
  <c r="L43" i="4" s="1"/>
  <c r="L48" i="4" s="1"/>
  <c r="K25" i="7"/>
  <c r="K27" i="7" s="1"/>
  <c r="K70" i="2"/>
  <c r="K71" i="2" s="1"/>
  <c r="Q27" i="2"/>
  <c r="Q39" i="2" s="1"/>
  <c r="O30" i="4"/>
  <c r="O43" i="4" s="1"/>
  <c r="O48" i="4" s="1"/>
  <c r="O41" i="3"/>
  <c r="O14" i="3"/>
  <c r="O19" i="3" s="1"/>
  <c r="O23" i="3" s="1"/>
  <c r="O26" i="3" s="1"/>
  <c r="O30" i="3" s="1"/>
  <c r="O33" i="3" s="1"/>
  <c r="O36" i="3" s="1"/>
  <c r="O24" i="7"/>
  <c r="O18" i="7"/>
  <c r="O66" i="2"/>
  <c r="O69" i="2" s="1"/>
  <c r="O57" i="2"/>
  <c r="O35" i="2"/>
  <c r="O38" i="2" s="1"/>
  <c r="O26" i="2"/>
  <c r="O21" i="2"/>
  <c r="O15" i="2"/>
  <c r="Q39" i="4"/>
  <c r="Q29" i="4"/>
  <c r="Q19" i="4"/>
  <c r="Q22" i="4" s="1"/>
  <c r="R41" i="3"/>
  <c r="R14" i="3"/>
  <c r="R19" i="3" s="1"/>
  <c r="R23" i="3" s="1"/>
  <c r="R26" i="3" s="1"/>
  <c r="R30" i="3" s="1"/>
  <c r="R33" i="3" s="1"/>
  <c r="R36" i="3" s="1"/>
  <c r="S41" i="3"/>
  <c r="S14" i="3"/>
  <c r="S19" i="3" s="1"/>
  <c r="S23" i="3" s="1"/>
  <c r="S26" i="3" s="1"/>
  <c r="S30" i="3" s="1"/>
  <c r="S33" i="3" s="1"/>
  <c r="S36" i="3" s="1"/>
  <c r="R24" i="7"/>
  <c r="R18" i="7"/>
  <c r="S24" i="7"/>
  <c r="S18" i="7"/>
  <c r="S66" i="2"/>
  <c r="S69" i="2" s="1"/>
  <c r="R66" i="2"/>
  <c r="R69" i="2" s="1"/>
  <c r="S57" i="2"/>
  <c r="R57" i="2"/>
  <c r="S49" i="2"/>
  <c r="R49" i="2"/>
  <c r="S35" i="2"/>
  <c r="S38" i="2" s="1"/>
  <c r="R35" i="2"/>
  <c r="R38" i="2" s="1"/>
  <c r="S26" i="2"/>
  <c r="R26" i="2"/>
  <c r="S21" i="2"/>
  <c r="R21" i="2"/>
  <c r="S15" i="2"/>
  <c r="R15" i="2"/>
  <c r="R17" i="4"/>
  <c r="R19" i="4" s="1"/>
  <c r="R22" i="4" s="1"/>
  <c r="S17" i="4"/>
  <c r="S19" i="4" s="1"/>
  <c r="S22" i="4" s="1"/>
  <c r="R39" i="4"/>
  <c r="R29" i="4"/>
  <c r="S39" i="4"/>
  <c r="S29" i="4"/>
  <c r="T24" i="7"/>
  <c r="T18" i="7"/>
  <c r="X56" i="2"/>
  <c r="X34" i="2"/>
  <c r="Y56" i="2"/>
  <c r="Y34" i="2"/>
  <c r="Z56" i="2"/>
  <c r="Z34" i="2"/>
  <c r="AA56" i="2"/>
  <c r="AA34" i="2"/>
  <c r="Q30" i="4" l="1"/>
  <c r="Q43" i="4" s="1"/>
  <c r="Q48" i="4" s="1"/>
  <c r="T25" i="7"/>
  <c r="T27" i="7" s="1"/>
  <c r="O25" i="7"/>
  <c r="O27" i="7" s="1"/>
  <c r="O70" i="2"/>
  <c r="O71" i="2" s="1"/>
  <c r="O27" i="2"/>
  <c r="O39" i="2" s="1"/>
  <c r="R25" i="7"/>
  <c r="R27" i="7" s="1"/>
  <c r="S25" i="7"/>
  <c r="S27" i="7" s="1"/>
  <c r="R70" i="2"/>
  <c r="R71" i="2" s="1"/>
  <c r="S70" i="2"/>
  <c r="S71" i="2" s="1"/>
  <c r="R27" i="2"/>
  <c r="R39" i="2" s="1"/>
  <c r="S27" i="2"/>
  <c r="S39" i="2" s="1"/>
  <c r="R30" i="4"/>
  <c r="R43" i="4" s="1"/>
  <c r="R48" i="4" s="1"/>
  <c r="S30" i="4"/>
  <c r="S43" i="4" s="1"/>
  <c r="S48" i="4" s="1"/>
  <c r="T66" i="2"/>
  <c r="T69" i="2" s="1"/>
  <c r="T57" i="2"/>
  <c r="T49" i="2"/>
  <c r="T35" i="2"/>
  <c r="T38" i="2" s="1"/>
  <c r="T26" i="2"/>
  <c r="T21" i="2"/>
  <c r="T15" i="2"/>
  <c r="W45" i="4"/>
  <c r="Y39" i="4"/>
  <c r="V39" i="4"/>
  <c r="X39" i="4"/>
  <c r="Z39" i="4"/>
  <c r="AA39" i="4"/>
  <c r="V29" i="4"/>
  <c r="V19" i="4"/>
  <c r="V22" i="4" s="1"/>
  <c r="Z29" i="4"/>
  <c r="Y29" i="4"/>
  <c r="X29" i="4"/>
  <c r="Y19" i="4"/>
  <c r="Y22" i="4" s="1"/>
  <c r="X19" i="4"/>
  <c r="X22" i="4" s="1"/>
  <c r="X30" i="4" l="1"/>
  <c r="X43" i="4" s="1"/>
  <c r="V30" i="4"/>
  <c r="V43" i="4" s="1"/>
  <c r="Y30" i="4"/>
  <c r="T70" i="2"/>
  <c r="T71" i="2" s="1"/>
  <c r="T27" i="2"/>
  <c r="T39" i="2" s="1"/>
  <c r="AE39" i="4" l="1"/>
  <c r="AH39" i="4"/>
  <c r="AG39" i="4"/>
  <c r="AF39" i="4"/>
  <c r="AD39" i="4"/>
  <c r="AC39" i="4"/>
  <c r="T39" i="4" l="1"/>
  <c r="T29" i="4"/>
  <c r="T19" i="4"/>
  <c r="T22" i="4" s="1"/>
  <c r="W13" i="1"/>
  <c r="AC21" i="2"/>
  <c r="AD21" i="2"/>
  <c r="X58" i="1"/>
  <c r="V58" i="1"/>
  <c r="X57" i="1"/>
  <c r="V57" i="1"/>
  <c r="X56" i="1"/>
  <c r="V56" i="1"/>
  <c r="X55" i="1"/>
  <c r="V55" i="1"/>
  <c r="X54" i="1"/>
  <c r="V54" i="1"/>
  <c r="T30" i="4" l="1"/>
  <c r="T43" i="4" s="1"/>
  <c r="W42" i="1"/>
  <c r="W40" i="1"/>
  <c r="W39" i="1"/>
  <c r="W30" i="1"/>
  <c r="W23" i="1" l="1"/>
  <c r="W22" i="1"/>
  <c r="W21" i="1"/>
  <c r="W20" i="1"/>
  <c r="W19" i="1"/>
  <c r="W18" i="1"/>
  <c r="W17" i="1"/>
  <c r="W16" i="1"/>
  <c r="W15" i="1"/>
  <c r="W14" i="1"/>
  <c r="W12" i="1"/>
  <c r="W55" i="1" l="1"/>
  <c r="W54" i="1"/>
  <c r="W56" i="1"/>
  <c r="W57" i="1"/>
  <c r="W58" i="1"/>
  <c r="W41" i="3"/>
  <c r="W40" i="3"/>
  <c r="W39" i="3"/>
  <c r="W36" i="3"/>
  <c r="W35" i="3"/>
  <c r="W33" i="3"/>
  <c r="W32" i="3"/>
  <c r="W30" i="3"/>
  <c r="W29" i="3"/>
  <c r="W28" i="3"/>
  <c r="W26" i="3"/>
  <c r="W25" i="3"/>
  <c r="W23" i="3"/>
  <c r="W22" i="3"/>
  <c r="W21" i="3"/>
  <c r="W19" i="3"/>
  <c r="W18" i="3"/>
  <c r="W17" i="3"/>
  <c r="W16" i="3"/>
  <c r="W14" i="3"/>
  <c r="W13" i="3"/>
  <c r="W12" i="3"/>
  <c r="X24" i="7"/>
  <c r="W23" i="7"/>
  <c r="W22" i="7"/>
  <c r="W21" i="7"/>
  <c r="W20" i="7"/>
  <c r="W17" i="7"/>
  <c r="W16" i="7"/>
  <c r="W12" i="7"/>
  <c r="X18" i="7"/>
  <c r="AD57" i="2"/>
  <c r="AD70" i="2" s="1"/>
  <c r="AD71" i="2" s="1"/>
  <c r="AC57" i="2"/>
  <c r="AC70" i="2" s="1"/>
  <c r="AC71" i="2" s="1"/>
  <c r="Y57" i="2"/>
  <c r="Y70" i="2" s="1"/>
  <c r="Y71" i="2" s="1"/>
  <c r="X57" i="2"/>
  <c r="AD35" i="2"/>
  <c r="AD38" i="2" s="1"/>
  <c r="AD39" i="2" s="1"/>
  <c r="AC35" i="2"/>
  <c r="AC38" i="2" s="1"/>
  <c r="AC39" i="2" s="1"/>
  <c r="X35" i="2"/>
  <c r="X38" i="2" s="1"/>
  <c r="W35" i="2"/>
  <c r="W38" i="2" s="1"/>
  <c r="AA35" i="2"/>
  <c r="AA38" i="2" s="1"/>
  <c r="Z35" i="2"/>
  <c r="Z38" i="2" s="1"/>
  <c r="Y35" i="2"/>
  <c r="Y38" i="2" s="1"/>
  <c r="Z57" i="2"/>
  <c r="Z70" i="2" s="1"/>
  <c r="Z71" i="2" s="1"/>
  <c r="AA57" i="2"/>
  <c r="W66" i="2"/>
  <c r="W69" i="2" s="1"/>
  <c r="W57" i="2"/>
  <c r="W49" i="2"/>
  <c r="W26" i="2"/>
  <c r="W21" i="2"/>
  <c r="W15" i="2"/>
  <c r="V66" i="2"/>
  <c r="V69" i="2" s="1"/>
  <c r="V57" i="2"/>
  <c r="V49" i="2"/>
  <c r="V35" i="2"/>
  <c r="V38" i="2" s="1"/>
  <c r="V26" i="2"/>
  <c r="V21" i="2"/>
  <c r="V15" i="2"/>
  <c r="W33" i="4"/>
  <c r="W38" i="4"/>
  <c r="W37" i="4"/>
  <c r="W36" i="4"/>
  <c r="W35" i="4"/>
  <c r="W32" i="4"/>
  <c r="W26" i="4"/>
  <c r="W28" i="4"/>
  <c r="W25" i="4"/>
  <c r="W24" i="4"/>
  <c r="W21" i="4"/>
  <c r="W20" i="4"/>
  <c r="W18" i="4"/>
  <c r="W17" i="4"/>
  <c r="W13" i="4"/>
  <c r="W12" i="4"/>
  <c r="AJ19" i="4"/>
  <c r="AJ22" i="4" s="1"/>
  <c r="AK19" i="4"/>
  <c r="AK22" i="4" s="1"/>
  <c r="AE19" i="4"/>
  <c r="AC19" i="4"/>
  <c r="AC22" i="4" s="1"/>
  <c r="W18" i="7" l="1"/>
  <c r="W24" i="7"/>
  <c r="W25" i="7" s="1"/>
  <c r="W27" i="7" s="1"/>
  <c r="W29" i="4"/>
  <c r="X25" i="7"/>
  <c r="X27" i="7" s="1"/>
  <c r="W39" i="4"/>
  <c r="W19" i="4"/>
  <c r="W22" i="4" s="1"/>
  <c r="W70" i="2"/>
  <c r="W71" i="2" s="1"/>
  <c r="V70" i="2"/>
  <c r="V71" i="2" s="1"/>
  <c r="W27" i="2"/>
  <c r="W39" i="2" s="1"/>
  <c r="V27" i="2"/>
  <c r="V39" i="2" s="1"/>
  <c r="W30" i="4" l="1"/>
  <c r="W43" i="4" s="1"/>
  <c r="AE22" i="4"/>
  <c r="BX22" i="4"/>
  <c r="BW22" i="4"/>
  <c r="BV22" i="4"/>
  <c r="BU22" i="4"/>
  <c r="CD22" i="4"/>
  <c r="CC22" i="4"/>
  <c r="CB22" i="4"/>
  <c r="CE22" i="4"/>
  <c r="BZ19" i="4"/>
  <c r="BZ22" i="4" s="1"/>
  <c r="BS19" i="4"/>
  <c r="BS22" i="4" s="1"/>
  <c r="BN19" i="4"/>
  <c r="BN22" i="4" s="1"/>
  <c r="BL19" i="4"/>
  <c r="BL22" i="4" s="1"/>
  <c r="BJ19" i="4"/>
  <c r="BJ22" i="4" s="1"/>
  <c r="BH19" i="4"/>
  <c r="BH22" i="4" s="1"/>
  <c r="BG19" i="4"/>
  <c r="BG22" i="4" s="1"/>
  <c r="BE19" i="4"/>
  <c r="BE22" i="4" s="1"/>
  <c r="BC19" i="4"/>
  <c r="BC22" i="4" s="1"/>
  <c r="BB19" i="4"/>
  <c r="BB22" i="4" s="1"/>
  <c r="BA19" i="4"/>
  <c r="BA22" i="4" s="1"/>
  <c r="AZ19" i="4"/>
  <c r="AZ22" i="4" s="1"/>
  <c r="AX19" i="4"/>
  <c r="AX22" i="4" s="1"/>
  <c r="AT19" i="4"/>
  <c r="AT22" i="4" s="1"/>
  <c r="AQ19" i="4"/>
  <c r="AQ22" i="4" s="1"/>
  <c r="AH19" i="4"/>
  <c r="AH22" i="4" s="1"/>
  <c r="AG19" i="4"/>
  <c r="AG22" i="4" s="1"/>
  <c r="AA19" i="4"/>
  <c r="AA22" i="4" s="1"/>
  <c r="Z19" i="4"/>
  <c r="Z22" i="4" s="1"/>
  <c r="Z30" i="4" s="1"/>
  <c r="AO19" i="4"/>
  <c r="AO22" i="4" s="1"/>
  <c r="BR19" i="4"/>
  <c r="BQ19" i="4"/>
  <c r="BQ22" i="4" s="1"/>
  <c r="BP19" i="4"/>
  <c r="BP22" i="4" s="1"/>
  <c r="BO19" i="4"/>
  <c r="BO22" i="4" s="1"/>
  <c r="BI19" i="4"/>
  <c r="BI22" i="4" s="1"/>
  <c r="BD19" i="4"/>
  <c r="AW19" i="4"/>
  <c r="AV19" i="4"/>
  <c r="AV22" i="4" s="1"/>
  <c r="AU19" i="4"/>
  <c r="AU22" i="4" s="1"/>
  <c r="AS19" i="4"/>
  <c r="AS22" i="4" s="1"/>
  <c r="AN19" i="4"/>
  <c r="AN22" i="4" s="1"/>
  <c r="AM19" i="4"/>
  <c r="AM22" i="4" s="1"/>
  <c r="AL19" i="4"/>
  <c r="AL22" i="4" s="1"/>
  <c r="AF19" i="4"/>
  <c r="AF22" i="4" s="1"/>
  <c r="AD19" i="4"/>
  <c r="AD22" i="4" s="1"/>
  <c r="AD30" i="4" s="1"/>
  <c r="V24" i="7"/>
  <c r="V18" i="7"/>
  <c r="X66" i="2"/>
  <c r="X69" i="2" s="1"/>
  <c r="X70" i="2" s="1"/>
  <c r="X49" i="2"/>
  <c r="X21" i="2"/>
  <c r="X15" i="2"/>
  <c r="X71" i="2" l="1"/>
  <c r="V25" i="7"/>
  <c r="V27" i="7" s="1"/>
  <c r="Y26" i="2"/>
  <c r="Y27" i="2" s="1"/>
  <c r="Y39" i="2" s="1"/>
  <c r="Y43" i="4"/>
  <c r="Z26" i="2"/>
  <c r="Z27" i="2" s="1"/>
  <c r="Z39" i="2" s="1"/>
  <c r="X26" i="2"/>
  <c r="X27" i="2" s="1"/>
  <c r="X39" i="2" s="1"/>
  <c r="AA13" i="2"/>
  <c r="AA14" i="2" s="1"/>
  <c r="Z43" i="4"/>
  <c r="AA29" i="4" l="1"/>
  <c r="AA30" i="4" s="1"/>
  <c r="AA43" i="4" s="1"/>
  <c r="AA24" i="7" l="1"/>
  <c r="AA18" i="7"/>
  <c r="AA25" i="7" l="1"/>
  <c r="AA27" i="7" s="1"/>
  <c r="AA19" i="2"/>
  <c r="AA21" i="2" s="1"/>
  <c r="AA66" i="2"/>
  <c r="AA69" i="2" s="1"/>
  <c r="AA70" i="2" s="1"/>
  <c r="AA71" i="2" s="1"/>
  <c r="AA26" i="2"/>
  <c r="AG30" i="4"/>
  <c r="AF30" i="4"/>
  <c r="AA15" i="2" l="1"/>
  <c r="AA27" i="2" s="1"/>
  <c r="AA39" i="2" s="1"/>
  <c r="AD13" i="1"/>
  <c r="AD23" i="1" l="1"/>
  <c r="AD22" i="1"/>
  <c r="AD21" i="1"/>
  <c r="AD20" i="1"/>
  <c r="AD19" i="1"/>
  <c r="AD18" i="1"/>
  <c r="AD17" i="1"/>
  <c r="AD14" i="1"/>
  <c r="AD12" i="1"/>
  <c r="AK58" i="1"/>
  <c r="AK56" i="1"/>
  <c r="AL13" i="2" l="1"/>
  <c r="AL14"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tc={D517DD85-C3D9-4BA9-B8E6-2071419C4D88}</author>
  </authors>
  <commentList>
    <comment ref="C28" authorId="0" shapeId="0" xr:uid="{D517DD85-C3D9-4BA9-B8E6-2071419C4D88}">
      <text>
        <t xml:space="preserve">[Threaded comment]
Your version of Excel allows you to read this threaded comment; however, any edits to it will get removed if the file is opened in a newer version of Excel. Learn more: https://go.microsoft.com/fwlink/?linkid=870924
Comment:
    Cash flow from acquisitions of property, plant and equipment and intangible assets is offset by financial leases (IFRS 16) of DKK 33 million in 2019.
</t>
      </text>
    </comment>
  </commentList>
</comments>
</file>

<file path=xl/sharedStrings.xml><?xml version="1.0" encoding="utf-8"?>
<sst xmlns="http://schemas.openxmlformats.org/spreadsheetml/2006/main" count="1101" uniqueCount="214">
  <si>
    <t>Introduction</t>
  </si>
  <si>
    <r>
      <rPr>
        <b/>
        <sz val="10"/>
        <color theme="1"/>
        <rFont val="Arial"/>
        <family val="2"/>
      </rPr>
      <t>About this document</t>
    </r>
    <r>
      <rPr>
        <sz val="10"/>
        <color theme="1"/>
        <rFont val="Arial"/>
        <family val="2"/>
      </rPr>
      <t xml:space="preserve">
This document contains historical financial for H+H International A/S. The document is updated on a quarterly basis in connection with the quarterly financial reporting. The document covers quarterly, semi-annual, and annual financial figures, financial ratios, and ESG measures. In general, roundings may cause variances in sums and percentages in the database.</t>
    </r>
  </si>
  <si>
    <t>A full list of financial reports published by H+H International A/S can be found here.</t>
  </si>
  <si>
    <t>Table of contents</t>
  </si>
  <si>
    <t>Key figures</t>
  </si>
  <si>
    <t>Income statement</t>
  </si>
  <si>
    <t>Segments</t>
  </si>
  <si>
    <t>Comprehensive income</t>
  </si>
  <si>
    <t>Balance sheet</t>
  </si>
  <si>
    <t>Cash-flow statement</t>
  </si>
  <si>
    <r>
      <rPr>
        <b/>
        <sz val="10"/>
        <color theme="1"/>
        <rFont val="Arial"/>
        <family val="2"/>
      </rPr>
      <t>About H+H</t>
    </r>
    <r>
      <rPr>
        <sz val="10"/>
        <color theme="1"/>
        <rFont val="Arial"/>
        <family val="2"/>
      </rPr>
      <t xml:space="preserve">
H+H is a wall building materials provider. The core activity is production and sale of autoclaved aerated concrete (AAC or aircrete) and  alcium silicate units (CSU or sand lime bricks). The products are building blocks used for wall building primarily in the residential new  building segment. The product range also includes more advanced products such as high-insulating blocks, larger elements and a range of traded goods used for wall building. H+H has factories in Northern and Central Europe and a leading position in most of its markets. The business is cyclical and H+H is always pursuing organic growth and margin improvements. In addition, restructuring of the markets in Central Europe is on the strategic agenda. The parent company H+H International A/S has its headquarter in Copenhagen,  Denmark and the Company is listed on Nasdaq Copenhagen.</t>
    </r>
  </si>
  <si>
    <t>Go back to table of contents</t>
  </si>
  <si>
    <t xml:space="preserve">Income statement </t>
  </si>
  <si>
    <t>Amounts in DKKm</t>
  </si>
  <si>
    <t>Q1</t>
  </si>
  <si>
    <t>FY</t>
  </si>
  <si>
    <t>Q4</t>
  </si>
  <si>
    <t>Q3</t>
  </si>
  <si>
    <t>H1</t>
  </si>
  <si>
    <t>Q2</t>
  </si>
  <si>
    <t>Revenue</t>
  </si>
  <si>
    <t xml:space="preserve">UK </t>
  </si>
  <si>
    <t>Central Western Europe</t>
  </si>
  <si>
    <t xml:space="preserve">Poland </t>
  </si>
  <si>
    <t xml:space="preserve">Other </t>
  </si>
  <si>
    <t>Gross profit before special items</t>
  </si>
  <si>
    <t>EBITDA before special items</t>
  </si>
  <si>
    <t>EBITDA</t>
  </si>
  <si>
    <t>EBIT before special items</t>
  </si>
  <si>
    <t>EBIT</t>
  </si>
  <si>
    <t>Result before tax</t>
  </si>
  <si>
    <t>Result after tax</t>
  </si>
  <si>
    <t>Assets</t>
  </si>
  <si>
    <t>Invested capital</t>
  </si>
  <si>
    <t>Investments in property, plant and equipment</t>
  </si>
  <si>
    <t>Acquisition and divestment of enterprices</t>
  </si>
  <si>
    <t>Net working capital</t>
  </si>
  <si>
    <t>Equity</t>
  </si>
  <si>
    <t>Net interest-bearing debt (NIBD)</t>
  </si>
  <si>
    <t>Cash flow</t>
  </si>
  <si>
    <t>Cash flow from operating activities</t>
  </si>
  <si>
    <t>Cash flow from investing activities</t>
  </si>
  <si>
    <t>Cash flow from financing activities</t>
  </si>
  <si>
    <t>Free cash flow</t>
  </si>
  <si>
    <t>Cash flow from discontinued operations</t>
  </si>
  <si>
    <t>Financial ratios and others</t>
  </si>
  <si>
    <r>
      <t>Sales volume (thousand m</t>
    </r>
    <r>
      <rPr>
        <vertAlign val="superscript"/>
        <sz val="8"/>
        <color theme="1"/>
        <rFont val="Arial"/>
        <family val="2"/>
      </rPr>
      <t>3</t>
    </r>
    <r>
      <rPr>
        <sz val="10"/>
        <color theme="1"/>
        <rFont val="Arial"/>
        <family val="2"/>
      </rPr>
      <t>)</t>
    </r>
  </si>
  <si>
    <t>Organic growth</t>
  </si>
  <si>
    <t>0%</t>
  </si>
  <si>
    <t>Gross margin before special items</t>
  </si>
  <si>
    <t>EBITDA margin before special items</t>
  </si>
  <si>
    <t>EBITDA margin</t>
  </si>
  <si>
    <t>EBIT margin before special items</t>
  </si>
  <si>
    <t>EBIT margin</t>
  </si>
  <si>
    <t>Return on invested capital (ROIC)</t>
  </si>
  <si>
    <t>Solvency ratio</t>
  </si>
  <si>
    <t>NIBD/EBITDA before special items ratio</t>
  </si>
  <si>
    <t>4.1x</t>
  </si>
  <si>
    <t>2.8x</t>
  </si>
  <si>
    <t>2.5x</t>
  </si>
  <si>
    <t>2.6x</t>
  </si>
  <si>
    <t>2.7x</t>
  </si>
  <si>
    <t>4.4x</t>
  </si>
  <si>
    <t>6.5x</t>
  </si>
  <si>
    <t>5.1x</t>
  </si>
  <si>
    <t>3,6x</t>
  </si>
  <si>
    <t>2,6x</t>
  </si>
  <si>
    <t>2.0x</t>
  </si>
  <si>
    <t>1.4x</t>
  </si>
  <si>
    <t>0.7x</t>
  </si>
  <si>
    <t>0.5x</t>
  </si>
  <si>
    <t>0.6x</t>
  </si>
  <si>
    <t>0,4x</t>
  </si>
  <si>
    <t>0.3x</t>
  </si>
  <si>
    <t>Share data</t>
  </si>
  <si>
    <t>Share price, end of period (DKK)</t>
  </si>
  <si>
    <t>Book value per share, end of period (DKK)</t>
  </si>
  <si>
    <t>Earnings per share</t>
  </si>
  <si>
    <t>3.9</t>
  </si>
  <si>
    <t>Diluted earnings per share</t>
  </si>
  <si>
    <t>ESG measures</t>
  </si>
  <si>
    <t>Average FTEs</t>
  </si>
  <si>
    <t>FTEs end of period (excluding divestments)</t>
  </si>
  <si>
    <t>Lost-time incident frequency (LTIF)</t>
  </si>
  <si>
    <t>3.6</t>
  </si>
  <si>
    <t>5.5</t>
  </si>
  <si>
    <r>
      <t>Total energy per m</t>
    </r>
    <r>
      <rPr>
        <vertAlign val="superscript"/>
        <sz val="10"/>
        <color theme="1"/>
        <rFont val="Arial"/>
        <family val="2"/>
      </rPr>
      <t>3</t>
    </r>
    <r>
      <rPr>
        <sz val="10"/>
        <color theme="1"/>
        <rFont val="Arial"/>
        <family val="2"/>
      </rPr>
      <t xml:space="preserve"> (MJ)</t>
    </r>
  </si>
  <si>
    <t>Energy intensity per net revenue</t>
  </si>
  <si>
    <t>Note: Financial ratios and ESG measures have been calculated in accordance with the recommendations from the Danish Society of 
Financial Analysts.</t>
  </si>
  <si>
    <t>CWE</t>
  </si>
  <si>
    <t>Operating cost, net</t>
  </si>
  <si>
    <t>EBITDA before special items Margin (%)</t>
  </si>
  <si>
    <t>Depreciation and amortisation</t>
  </si>
  <si>
    <t>EBIT before special items Margin (%)</t>
  </si>
  <si>
    <t>Special items</t>
  </si>
  <si>
    <t>Poland</t>
  </si>
  <si>
    <t>UK</t>
  </si>
  <si>
    <t>Cost of goods sold</t>
  </si>
  <si>
    <t>Sales costs</t>
  </si>
  <si>
    <t>Administrative costs</t>
  </si>
  <si>
    <t>Other operating income and costs, net</t>
  </si>
  <si>
    <t>Impairment losses</t>
  </si>
  <si>
    <t>Special items, net</t>
  </si>
  <si>
    <t>Financial income</t>
  </si>
  <si>
    <t>Financial expenses</t>
  </si>
  <si>
    <t>Profit (loss) before tax</t>
  </si>
  <si>
    <t>Tax on profit/loss</t>
  </si>
  <si>
    <t>Profit (loss) for the period</t>
  </si>
  <si>
    <t>,</t>
  </si>
  <si>
    <t>Profit (loss) for the year from discontinued operations</t>
  </si>
  <si>
    <t xml:space="preserve">Profit (loss) for the period </t>
  </si>
  <si>
    <t>Profit (loss) for the period attributable to:</t>
  </si>
  <si>
    <t>H+H International A/S's shareholders</t>
  </si>
  <si>
    <t>Non-controlling interests</t>
  </si>
  <si>
    <t>Earnings per share (EPS-basic) (DKK)</t>
  </si>
  <si>
    <t>6.2</t>
  </si>
  <si>
    <t>5.8</t>
  </si>
  <si>
    <t>17.1</t>
  </si>
  <si>
    <t>4.4</t>
  </si>
  <si>
    <t>17.5</t>
  </si>
  <si>
    <t>Diluted earnings per share (EPS-D) (DKK)</t>
  </si>
  <si>
    <t>17.0</t>
  </si>
  <si>
    <t>17.3</t>
  </si>
  <si>
    <t>Statement of comprehensive income</t>
  </si>
  <si>
    <t>Other comprehensive income:</t>
  </si>
  <si>
    <t>Items that will not be reclassified subsequently to the income statement:</t>
  </si>
  <si>
    <t>Actuarial losses and gains</t>
  </si>
  <si>
    <t>Tax on actuarial losses and gains</t>
  </si>
  <si>
    <t>Items that may be reclassified subsequently to the income statement:</t>
  </si>
  <si>
    <t>Foreign exchange adjustments, foreign entities</t>
  </si>
  <si>
    <t>Fair value adjustement of derivative financial instruments</t>
  </si>
  <si>
    <t>Gain/(loss) on derivative financial instruments transferred to the
income statements</t>
  </si>
  <si>
    <t>Tax on foreign exchange adjustments, foreign entities</t>
  </si>
  <si>
    <t>Other comprehensive income after tax</t>
  </si>
  <si>
    <t>Total comprehensive income for the period</t>
  </si>
  <si>
    <t xml:space="preserve">FY </t>
  </si>
  <si>
    <t>Goodwill</t>
  </si>
  <si>
    <t>Customer relations</t>
  </si>
  <si>
    <t>Other intangible assets</t>
  </si>
  <si>
    <t>Intangible assets</t>
  </si>
  <si>
    <t>Land and buildings</t>
  </si>
  <si>
    <t>Plant and machinery</t>
  </si>
  <si>
    <t>Other equipment, fixtures and fittings</t>
  </si>
  <si>
    <t>Assets under construction</t>
  </si>
  <si>
    <t>Property, plant and equipment</t>
  </si>
  <si>
    <t>.</t>
  </si>
  <si>
    <t>Deferred tax assets</t>
  </si>
  <si>
    <t>Investments in associated companies</t>
  </si>
  <si>
    <t>Other receivables</t>
  </si>
  <si>
    <t>Other non-current assets</t>
  </si>
  <si>
    <t>Total non-current assets</t>
  </si>
  <si>
    <t>Inventories</t>
  </si>
  <si>
    <t>Trade receivables</t>
  </si>
  <si>
    <t>Tax receivables</t>
  </si>
  <si>
    <t>Prepayments</t>
  </si>
  <si>
    <t>Cash and cash equivalents</t>
  </si>
  <si>
    <t>Current assets</t>
  </si>
  <si>
    <t>Assets held for sale</t>
  </si>
  <si>
    <t>Total current assets</t>
  </si>
  <si>
    <t>Total assets</t>
  </si>
  <si>
    <t>Equity and liabilities</t>
  </si>
  <si>
    <t>Share capital</t>
  </si>
  <si>
    <t>Retained earnings</t>
  </si>
  <si>
    <t>Other reserves</t>
  </si>
  <si>
    <t>Equity attributable to H+H International A/S's shareholders</t>
  </si>
  <si>
    <t>Equity attributable to non-controlling interests</t>
  </si>
  <si>
    <t>Pension obligation</t>
  </si>
  <si>
    <t>Provisions</t>
  </si>
  <si>
    <t>Deferred tax liabilities</t>
  </si>
  <si>
    <t>Deferred payment, acquisition of subsidiary</t>
  </si>
  <si>
    <t>Lease liabilities</t>
  </si>
  <si>
    <t>Interest-bearing debt</t>
  </si>
  <si>
    <t>Non-current liabilities</t>
  </si>
  <si>
    <t>Trade payables</t>
  </si>
  <si>
    <t>Income tax</t>
  </si>
  <si>
    <t>Other current liabilities</t>
  </si>
  <si>
    <t>Current liabilities</t>
  </si>
  <si>
    <t>Liabilities relating to assets held for sale</t>
  </si>
  <si>
    <t>Total current liabilities</t>
  </si>
  <si>
    <t>Total liabilities</t>
  </si>
  <si>
    <t>Total equity and liabilities</t>
  </si>
  <si>
    <t>Depreciation, amortisation and impairment losses</t>
  </si>
  <si>
    <t>Change in inventories</t>
  </si>
  <si>
    <t>Change in receivables</t>
  </si>
  <si>
    <t>Change in trade payables and other payables</t>
  </si>
  <si>
    <t>Other non-cash adjustment of items included in EBIT</t>
  </si>
  <si>
    <t>Change in working capital</t>
  </si>
  <si>
    <t>Operating activities</t>
  </si>
  <si>
    <t>Financial items, net</t>
  </si>
  <si>
    <t>Income tax paid</t>
  </si>
  <si>
    <t>Sale of property, plant and equipment</t>
  </si>
  <si>
    <t>Acquisition of enterprises and related deferred payments</t>
  </si>
  <si>
    <t>Divestment of enterprises</t>
  </si>
  <si>
    <t>Acquisition of land and property related to the acquired enterprises</t>
  </si>
  <si>
    <t>Acquisition of property, plant and equipment and intangible assets</t>
  </si>
  <si>
    <t>Investing activities</t>
  </si>
  <si>
    <t>Net proceeds from capital increase</t>
  </si>
  <si>
    <t>Proceeds from borrowings</t>
  </si>
  <si>
    <t>Bank overdraft and other debt</t>
  </si>
  <si>
    <t>Debt from acquisitions</t>
  </si>
  <si>
    <t>Payment of lease liabilities</t>
  </si>
  <si>
    <t>Dividend to non-controlling interests</t>
  </si>
  <si>
    <t>Acquisition of treasury shares</t>
  </si>
  <si>
    <t>Financing activities</t>
  </si>
  <si>
    <t>Cash flow for the period</t>
  </si>
  <si>
    <t>Cash and cash equivalents at beginning of period</t>
  </si>
  <si>
    <t>Cash related to the acquired and divested enterprises</t>
  </si>
  <si>
    <t>Foreign exchange adjustments of cash and cash equivalents</t>
  </si>
  <si>
    <t>Cash and cash equivalents at end of period</t>
  </si>
  <si>
    <t xml:space="preserve"> </t>
  </si>
  <si>
    <t>Other activities</t>
  </si>
  <si>
    <t xml:space="preserve">Note: Other activities comprise HQ activities including ongoing support of overall operations and strategic development. Segment reporting is based on countries with the exception of the “Central Western Europe” region which comprises Germany, Switzerland, Denmark, Sweden, the Czech Republic, Netherlands and Belgium. 
</t>
  </si>
  <si>
    <t>3.4x</t>
  </si>
  <si>
    <t>Credit institutions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</si>
</sst>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43" formatCode="_-* #,##0.00_-;\-* #,##0.00_-;_-* &quot;-&quot;??_-;_-@_-"/>
    <numFmt numFmtId="164" formatCode="#,##0;\(#,##0\);&quot;-&quot;"/>
    <numFmt numFmtId="165" formatCode="#,##0%;\(#,##0%\);&quot;-&quot;"/>
    <numFmt numFmtId="166" formatCode="#,##0.0\x;\(#,##0.0\x\);&quot;-&quot;"/>
    <numFmt numFmtId="167" formatCode="#,##0.0;\(#,##0.0\);&quot;-&quot;"/>
    <numFmt numFmtId="168" formatCode="#,##0_);\(#,##0\);0_);@_ "/>
    <numFmt numFmtId="169" formatCode="#,##0.0;\(#,##0.0\);&quot;0&quot;"/>
    <numFmt numFmtId="170" formatCode="_-* #,##0_-;\-* #,##0_-;_-* &quot;-&quot;??_-;_-@_-"/>
    <numFmt numFmtId="171" formatCode="#,##0;\(#,##0\)"/>
  </numFmts>
  <fonts count="22" x14ac:knownFonts="1">
    <font>
      <sz val="11"/>
      <color theme="1"/>
      <name val="Calibri"/>
      <family val="2"/>
      <scheme val="minor"/>
    </font>
    <font>
      <sz val="11"/>
      <color theme="1"/>
      <name val="Arial"/>
      <family val="2"/>
    </font>
    <font>
      <sz val="10"/>
      <color theme="1"/>
      <name val="Arial"/>
      <family val="2"/>
    </font>
    <font>
      <b/>
      <sz val="10"/>
      <color theme="0"/>
      <name val="Arial"/>
      <family val="2"/>
    </font>
    <font>
      <b/>
      <i/>
      <sz val="10"/>
      <color theme="0"/>
      <name val="Arial"/>
      <family val="2"/>
    </font>
    <font>
      <vertAlign val="superscript"/>
      <sz val="10"/>
      <color theme="1"/>
      <name val="Arial"/>
      <family val="2"/>
    </font>
    <font>
      <b/>
      <sz val="14"/>
      <color theme="1"/>
      <name val="Arial"/>
      <family val="2"/>
    </font>
    <font>
      <sz val="10"/>
      <name val="Arial"/>
      <family val="2"/>
    </font>
    <font>
      <b/>
      <sz val="10"/>
      <color theme="1"/>
      <name val="Arial"/>
      <family val="2"/>
    </font>
    <font>
      <b/>
      <sz val="11"/>
      <color theme="1"/>
      <name val="Arial"/>
      <family val="2"/>
    </font>
    <font>
      <i/>
      <sz val="9"/>
      <color theme="0" tint="-0.499984740745262"/>
      <name val="Arial"/>
      <family val="2"/>
    </font>
    <font>
      <u/>
      <sz val="11"/>
      <color theme="10"/>
      <name val="Calibri"/>
      <family val="2"/>
      <scheme val="minor"/>
    </font>
    <font>
      <sz val="10"/>
      <color theme="4"/>
      <name val="Arial"/>
      <family val="2"/>
    </font>
    <font>
      <u/>
      <sz val="10"/>
      <color theme="4"/>
      <name val="Arial"/>
      <family val="2"/>
    </font>
    <font>
      <u/>
      <sz val="10"/>
      <color theme="10"/>
      <name val="Arial"/>
      <family val="2"/>
    </font>
    <font>
      <sz val="9"/>
      <color theme="1"/>
      <name val="Calibri"/>
      <family val="2"/>
      <scheme val="minor"/>
    </font>
    <font>
      <b/>
      <sz val="9"/>
      <color theme="1"/>
      <name val="Calibri"/>
      <family val="2"/>
      <scheme val="minor"/>
    </font>
    <font>
      <sz val="9"/>
      <name val="Calibri"/>
      <family val="2"/>
      <scheme val="minor"/>
    </font>
    <font>
      <sz val="9"/>
      <color theme="0" tint="-0.499984740745262"/>
      <name val="Arial"/>
      <family val="2"/>
    </font>
    <font>
      <sz val="11"/>
      <color theme="1"/>
      <name val="Calibri"/>
      <family val="2"/>
      <scheme val="minor"/>
    </font>
    <font>
      <vertAlign val="superscript"/>
      <sz val="8"/>
      <color theme="1"/>
      <name val="Arial"/>
      <family val="2"/>
    </font>
    <font>
      <i/>
      <sz val="10"/>
      <color theme="1"/>
      <name val="Arial"/>
      <family val="2"/>
    </font>
  </fonts>
  <fills count="7">
    <fill>
      <patternFill patternType="none"/>
    </fill>
    <fill>
      <patternFill patternType="gray125"/>
    </fill>
    <fill>
      <gradientFill>
        <stop position="0">
          <color theme="0"/>
        </stop>
        <stop position="0.5">
          <color rgb="FF006653"/>
        </stop>
        <stop position="1">
          <color theme="0"/>
        </stop>
      </gradientFill>
    </fill>
    <fill>
      <patternFill patternType="solid">
        <fgColor rgb="FF006653"/>
        <bgColor indexed="64"/>
      </patternFill>
    </fill>
    <fill>
      <patternFill patternType="solid">
        <fgColor theme="6" tint="0.59996337778862885"/>
        <bgColor indexed="64"/>
      </patternFill>
    </fill>
    <fill>
      <patternFill patternType="solid">
        <fgColor rgb="FFC8DFB0"/>
        <bgColor indexed="64"/>
      </patternFill>
    </fill>
    <fill>
      <patternFill patternType="solid">
        <fgColor theme="0"/>
        <bgColor indexed="64"/>
      </patternFill>
    </fill>
  </fills>
  <borders count="15">
    <border>
      <left/>
      <right/>
      <top/>
      <bottom/>
      <diagonal/>
    </border>
    <border>
      <left/>
      <right/>
      <top/>
      <bottom style="medium">
        <color indexed="64"/>
      </bottom>
      <diagonal/>
    </border>
    <border>
      <left/>
      <right/>
      <top/>
      <bottom style="thin">
        <color theme="0"/>
      </bottom>
      <diagonal/>
    </border>
    <border>
      <left/>
      <right/>
      <top/>
      <bottom style="thin">
        <color rgb="FF006653"/>
      </bottom>
      <diagonal/>
    </border>
    <border>
      <left/>
      <right/>
      <top style="thin">
        <color rgb="FF006653"/>
      </top>
      <bottom style="thin">
        <color rgb="FF006653"/>
      </bottom>
      <diagonal/>
    </border>
    <border>
      <left/>
      <right/>
      <top style="thin">
        <color rgb="FF006653"/>
      </top>
      <bottom/>
      <diagonal/>
    </border>
    <border>
      <left/>
      <right/>
      <top style="thin">
        <color rgb="FF006653"/>
      </top>
      <bottom style="medium">
        <color rgb="FF006653"/>
      </bottom>
      <diagonal/>
    </border>
    <border>
      <left/>
      <right/>
      <top style="thin">
        <color indexed="64"/>
      </top>
      <bottom style="thin">
        <color indexed="64"/>
      </bottom>
      <diagonal/>
    </border>
    <border>
      <left/>
      <right/>
      <top/>
      <bottom style="thin">
        <color indexed="64"/>
      </bottom>
      <diagonal/>
    </border>
    <border>
      <left/>
      <right/>
      <top style="thin">
        <color theme="0"/>
      </top>
      <bottom style="thin">
        <color theme="0"/>
      </bottom>
      <diagonal/>
    </border>
    <border>
      <left/>
      <right/>
      <top style="thin">
        <color indexed="64"/>
      </top>
      <bottom style="medium">
        <color indexed="64"/>
      </bottom>
      <diagonal/>
    </border>
    <border>
      <left style="medium">
        <color theme="0"/>
      </left>
      <right/>
      <top style="medium">
        <color theme="0"/>
      </top>
      <bottom style="medium">
        <color theme="1"/>
      </bottom>
      <diagonal/>
    </border>
    <border>
      <left/>
      <right/>
      <top style="medium">
        <color theme="0"/>
      </top>
      <bottom style="medium">
        <color theme="1"/>
      </bottom>
      <diagonal/>
    </border>
    <border>
      <left/>
      <right/>
      <top style="thin">
        <color rgb="FF006653"/>
      </top>
      <bottom style="thin">
        <color indexed="64"/>
      </bottom>
      <diagonal/>
    </border>
    <border>
      <left style="thin">
        <color theme="0"/>
      </left>
      <right/>
      <top/>
      <bottom/>
      <diagonal/>
    </border>
  </borders>
  <cellStyleXfs count="7">
    <xf numFmtId="0" fontId="0" fillId="0" borderId="0"/>
    <xf numFmtId="0" fontId="11" fillId="0" borderId="0" applyNumberFormat="0" applyFill="0" applyBorder="0" applyAlignment="0" applyProtection="0"/>
    <xf numFmtId="168" fontId="15" fillId="4" borderId="0"/>
    <xf numFmtId="168" fontId="16" fillId="4" borderId="7" applyAlignment="0">
      <alignment vertical="center"/>
    </xf>
    <xf numFmtId="0" fontId="17" fillId="0" borderId="0" applyBorder="0">
      <alignment horizontal="left"/>
    </xf>
    <xf numFmtId="43" fontId="19" fillId="0" borderId="0" applyFont="0" applyFill="0" applyBorder="0" applyAlignment="0" applyProtection="0"/>
    <xf numFmtId="9" fontId="19" fillId="0" borderId="0" applyFont="0" applyFill="0" applyBorder="0" applyAlignment="0" applyProtection="0"/>
  </cellStyleXfs>
  <cellXfs count="135">
    <xf numFmtId="0" fontId="0" fillId="0" borderId="0" xfId="0"/>
    <xf numFmtId="0" fontId="1" fillId="0" borderId="0" xfId="0" applyFont="1" applyAlignment="1">
      <alignment vertical="center"/>
    </xf>
    <xf numFmtId="0" fontId="1" fillId="0" borderId="0" xfId="0" applyFont="1"/>
    <xf numFmtId="0" fontId="2" fillId="0" borderId="0" xfId="0" applyFont="1" applyAlignment="1">
      <alignment vertical="center"/>
    </xf>
    <xf numFmtId="0" fontId="3" fillId="3" borderId="0" xfId="0" applyFont="1" applyFill="1" applyAlignment="1">
      <alignment vertical="center"/>
    </xf>
    <xf numFmtId="0" fontId="2" fillId="0" borderId="1" xfId="0" applyFont="1" applyBorder="1" applyAlignment="1">
      <alignment vertical="center"/>
    </xf>
    <xf numFmtId="0" fontId="6" fillId="0" borderId="0" xfId="0" applyFont="1" applyAlignment="1">
      <alignment vertical="center"/>
    </xf>
    <xf numFmtId="164" fontId="2" fillId="0" borderId="0" xfId="0" applyNumberFormat="1" applyFont="1" applyAlignment="1">
      <alignment vertical="center"/>
    </xf>
    <xf numFmtId="164" fontId="2" fillId="0" borderId="0" xfId="0" applyNumberFormat="1" applyFont="1" applyAlignment="1">
      <alignment horizontal="center" vertical="center"/>
    </xf>
    <xf numFmtId="165" fontId="2" fillId="0" borderId="0" xfId="0" applyNumberFormat="1" applyFont="1" applyAlignment="1">
      <alignment horizontal="center" vertical="center"/>
    </xf>
    <xf numFmtId="164" fontId="2" fillId="0" borderId="1" xfId="0" applyNumberFormat="1" applyFont="1" applyBorder="1" applyAlignment="1">
      <alignment horizontal="center" vertical="center"/>
    </xf>
    <xf numFmtId="166" fontId="2" fillId="0" borderId="1" xfId="0" applyNumberFormat="1" applyFont="1" applyBorder="1" applyAlignment="1">
      <alignment horizontal="center" vertical="center"/>
    </xf>
    <xf numFmtId="167" fontId="2" fillId="0" borderId="0" xfId="0" applyNumberFormat="1" applyFont="1" applyAlignment="1">
      <alignment horizontal="center" vertical="center"/>
    </xf>
    <xf numFmtId="167" fontId="2" fillId="0" borderId="1" xfId="0" applyNumberFormat="1" applyFont="1" applyBorder="1" applyAlignment="1">
      <alignment horizontal="center" vertical="center"/>
    </xf>
    <xf numFmtId="0" fontId="8" fillId="0" borderId="0" xfId="0" applyFont="1" applyAlignment="1">
      <alignment vertical="center"/>
    </xf>
    <xf numFmtId="0" fontId="8" fillId="0" borderId="1" xfId="0" applyFont="1" applyBorder="1" applyAlignment="1">
      <alignment vertical="center"/>
    </xf>
    <xf numFmtId="164" fontId="8" fillId="0" borderId="1" xfId="0" applyNumberFormat="1" applyFont="1" applyBorder="1" applyAlignment="1">
      <alignment horizontal="center" vertical="center"/>
    </xf>
    <xf numFmtId="0" fontId="8" fillId="0" borderId="3" xfId="0" applyFont="1" applyBorder="1" applyAlignment="1">
      <alignment vertical="center"/>
    </xf>
    <xf numFmtId="164" fontId="8" fillId="0" borderId="3" xfId="0" applyNumberFormat="1" applyFont="1" applyBorder="1" applyAlignment="1">
      <alignment horizontal="center" vertical="center"/>
    </xf>
    <xf numFmtId="0" fontId="8" fillId="0" borderId="4" xfId="0" applyFont="1" applyBorder="1" applyAlignment="1">
      <alignment vertical="center"/>
    </xf>
    <xf numFmtId="164" fontId="8" fillId="0" borderId="4" xfId="0" applyNumberFormat="1" applyFont="1" applyBorder="1" applyAlignment="1">
      <alignment horizontal="center" vertical="center"/>
    </xf>
    <xf numFmtId="0" fontId="8" fillId="0" borderId="5" xfId="0" applyFont="1" applyBorder="1" applyAlignment="1">
      <alignment vertical="center"/>
    </xf>
    <xf numFmtId="164" fontId="8" fillId="0" borderId="5" xfId="0" applyNumberFormat="1" applyFont="1" applyBorder="1" applyAlignment="1">
      <alignment horizontal="center" vertical="center"/>
    </xf>
    <xf numFmtId="0" fontId="4" fillId="3" borderId="3" xfId="0" applyFont="1" applyFill="1" applyBorder="1" applyAlignment="1">
      <alignment vertical="center"/>
    </xf>
    <xf numFmtId="0" fontId="2" fillId="0" borderId="3" xfId="0" applyFont="1" applyBorder="1" applyAlignment="1">
      <alignment vertical="center"/>
    </xf>
    <xf numFmtId="164" fontId="2" fillId="0" borderId="3" xfId="0" applyNumberFormat="1" applyFont="1" applyBorder="1" applyAlignment="1">
      <alignment horizontal="center" vertical="center"/>
    </xf>
    <xf numFmtId="0" fontId="9" fillId="0" borderId="0" xfId="0" applyFont="1" applyAlignment="1">
      <alignment vertical="center"/>
    </xf>
    <xf numFmtId="0" fontId="2" fillId="0" borderId="4" xfId="0" applyFont="1" applyBorder="1" applyAlignment="1">
      <alignment vertical="center"/>
    </xf>
    <xf numFmtId="164" fontId="2" fillId="0" borderId="4" xfId="0" applyNumberFormat="1" applyFont="1" applyBorder="1" applyAlignment="1">
      <alignment horizontal="center" vertical="center"/>
    </xf>
    <xf numFmtId="164" fontId="8" fillId="0" borderId="0" xfId="0" applyNumberFormat="1" applyFont="1" applyAlignment="1">
      <alignment horizontal="center" vertical="center"/>
    </xf>
    <xf numFmtId="0" fontId="8" fillId="0" borderId="6" xfId="0" applyFont="1" applyBorder="1" applyAlignment="1">
      <alignment vertical="center"/>
    </xf>
    <xf numFmtId="164" fontId="8" fillId="0" borderId="6" xfId="0" applyNumberFormat="1" applyFont="1" applyBorder="1" applyAlignment="1">
      <alignment horizontal="center" vertical="center"/>
    </xf>
    <xf numFmtId="0" fontId="8" fillId="0" borderId="1" xfId="0" quotePrefix="1" applyFont="1" applyBorder="1" applyAlignment="1">
      <alignment vertical="center"/>
    </xf>
    <xf numFmtId="0" fontId="8" fillId="0" borderId="0" xfId="0" applyFont="1" applyAlignment="1">
      <alignment vertical="center" wrapText="1"/>
    </xf>
    <xf numFmtId="0" fontId="8" fillId="0" borderId="4" xfId="0" applyFont="1" applyBorder="1" applyAlignment="1">
      <alignment vertical="center" wrapText="1"/>
    </xf>
    <xf numFmtId="164" fontId="8" fillId="0" borderId="4" xfId="0" applyNumberFormat="1" applyFont="1" applyBorder="1" applyAlignment="1">
      <alignment horizontal="center" vertical="center" wrapText="1"/>
    </xf>
    <xf numFmtId="0" fontId="2" fillId="0" borderId="0" xfId="0" applyFont="1" applyAlignment="1">
      <alignment vertical="center" wrapText="1"/>
    </xf>
    <xf numFmtId="164" fontId="2" fillId="0" borderId="0" xfId="0" applyNumberFormat="1" applyFont="1" applyAlignment="1">
      <alignment horizontal="center" vertical="center" wrapText="1"/>
    </xf>
    <xf numFmtId="0" fontId="10" fillId="0" borderId="0" xfId="0" applyFont="1" applyAlignment="1">
      <alignment vertical="center"/>
    </xf>
    <xf numFmtId="0" fontId="2" fillId="0" borderId="0" xfId="0" applyFont="1" applyAlignment="1">
      <alignment vertical="top"/>
    </xf>
    <xf numFmtId="0" fontId="8" fillId="0" borderId="0" xfId="0" applyFont="1" applyAlignment="1">
      <alignment vertical="top"/>
    </xf>
    <xf numFmtId="0" fontId="12" fillId="0" borderId="0" xfId="0" applyFont="1" applyAlignment="1">
      <alignment vertical="top"/>
    </xf>
    <xf numFmtId="0" fontId="12" fillId="0" borderId="0" xfId="0" applyFont="1" applyAlignment="1">
      <alignment vertical="center"/>
    </xf>
    <xf numFmtId="0" fontId="13" fillId="0" borderId="0" xfId="1" applyFont="1" applyAlignment="1">
      <alignment vertical="top"/>
    </xf>
    <xf numFmtId="0" fontId="14" fillId="0" borderId="0" xfId="1" applyFont="1" applyAlignment="1">
      <alignment vertical="center"/>
    </xf>
    <xf numFmtId="0" fontId="3" fillId="3" borderId="0" xfId="0" applyFont="1" applyFill="1" applyAlignment="1">
      <alignment horizontal="center" vertical="center"/>
    </xf>
    <xf numFmtId="164" fontId="7" fillId="0" borderId="0" xfId="0" applyNumberFormat="1" applyFont="1" applyAlignment="1">
      <alignment horizontal="center" vertical="center"/>
    </xf>
    <xf numFmtId="167" fontId="2" fillId="0" borderId="0" xfId="0" applyNumberFormat="1" applyFont="1" applyAlignment="1">
      <alignment vertical="center"/>
    </xf>
    <xf numFmtId="0" fontId="2" fillId="0" borderId="8" xfId="0" applyFont="1" applyBorder="1" applyAlignment="1">
      <alignment vertical="center"/>
    </xf>
    <xf numFmtId="164" fontId="2" fillId="0" borderId="8" xfId="0" applyNumberFormat="1" applyFont="1" applyBorder="1" applyAlignment="1">
      <alignment horizontal="center" vertical="center"/>
    </xf>
    <xf numFmtId="0" fontId="14" fillId="0" borderId="0" xfId="1" applyFont="1" applyBorder="1" applyAlignment="1">
      <alignment vertical="center"/>
    </xf>
    <xf numFmtId="169" fontId="2" fillId="0" borderId="0" xfId="0" applyNumberFormat="1" applyFont="1" applyAlignment="1">
      <alignment horizontal="center" vertical="center"/>
    </xf>
    <xf numFmtId="169" fontId="2" fillId="0" borderId="1" xfId="0" applyNumberFormat="1" applyFont="1" applyBorder="1" applyAlignment="1">
      <alignment horizontal="center" vertical="center"/>
    </xf>
    <xf numFmtId="0" fontId="3" fillId="3" borderId="0" xfId="0" applyFont="1" applyFill="1" applyAlignment="1">
      <alignment vertical="center" wrapText="1"/>
    </xf>
    <xf numFmtId="0" fontId="1" fillId="2" borderId="0" xfId="0" applyFont="1" applyFill="1" applyAlignment="1">
      <alignment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18" fillId="0" borderId="0" xfId="0" applyFont="1" applyAlignment="1">
      <alignment horizontal="center" vertical="center"/>
    </xf>
    <xf numFmtId="0" fontId="1" fillId="0" borderId="0" xfId="0" applyFont="1" applyAlignment="1">
      <alignment horizontal="center" vertical="center"/>
    </xf>
    <xf numFmtId="0" fontId="0" fillId="2" borderId="0" xfId="0" applyFill="1" applyAlignment="1">
      <alignment vertical="center"/>
    </xf>
    <xf numFmtId="164" fontId="1" fillId="0" borderId="0" xfId="0" applyNumberFormat="1" applyFont="1" applyAlignment="1">
      <alignment vertical="center"/>
    </xf>
    <xf numFmtId="9" fontId="2" fillId="0" borderId="0" xfId="6" applyFont="1" applyAlignment="1">
      <alignment horizontal="center" vertical="center"/>
    </xf>
    <xf numFmtId="164" fontId="2" fillId="0" borderId="0" xfId="5" applyNumberFormat="1" applyFont="1" applyFill="1" applyAlignment="1">
      <alignment horizontal="center" vertical="center"/>
    </xf>
    <xf numFmtId="164" fontId="2" fillId="0" borderId="1" xfId="5" applyNumberFormat="1" applyFont="1" applyFill="1" applyBorder="1" applyAlignment="1">
      <alignment horizontal="center" vertical="center"/>
    </xf>
    <xf numFmtId="164" fontId="2" fillId="0" borderId="0" xfId="5" applyNumberFormat="1" applyFont="1" applyAlignment="1">
      <alignment horizontal="center" vertical="center"/>
    </xf>
    <xf numFmtId="164" fontId="2" fillId="0" borderId="1" xfId="5" applyNumberFormat="1" applyFont="1" applyBorder="1" applyAlignment="1">
      <alignment horizontal="center" vertical="center"/>
    </xf>
    <xf numFmtId="164" fontId="2" fillId="5" borderId="0" xfId="5" applyNumberFormat="1" applyFont="1" applyFill="1" applyAlignment="1">
      <alignment horizontal="center" vertical="center"/>
    </xf>
    <xf numFmtId="164" fontId="2" fillId="5" borderId="1" xfId="5" applyNumberFormat="1" applyFont="1" applyFill="1" applyBorder="1" applyAlignment="1">
      <alignment horizontal="center" vertical="center"/>
    </xf>
    <xf numFmtId="0" fontId="4" fillId="3" borderId="2" xfId="0" applyFont="1" applyFill="1" applyBorder="1" applyAlignment="1">
      <alignment vertical="center"/>
    </xf>
    <xf numFmtId="0" fontId="3" fillId="3" borderId="2" xfId="0" applyFont="1" applyFill="1" applyBorder="1" applyAlignment="1">
      <alignment vertical="center"/>
    </xf>
    <xf numFmtId="164" fontId="2" fillId="5" borderId="0" xfId="0" applyNumberFormat="1" applyFont="1" applyFill="1" applyAlignment="1">
      <alignment horizontal="center" vertical="center"/>
    </xf>
    <xf numFmtId="164" fontId="2" fillId="5" borderId="1" xfId="0" applyNumberFormat="1" applyFont="1" applyFill="1" applyBorder="1" applyAlignment="1">
      <alignment horizontal="center" vertical="center"/>
    </xf>
    <xf numFmtId="165" fontId="2" fillId="5" borderId="0" xfId="0" applyNumberFormat="1" applyFont="1" applyFill="1" applyAlignment="1">
      <alignment horizontal="center" vertical="center"/>
    </xf>
    <xf numFmtId="164" fontId="8" fillId="5" borderId="4" xfId="0" applyNumberFormat="1" applyFont="1" applyFill="1" applyBorder="1" applyAlignment="1">
      <alignment horizontal="center" vertical="center"/>
    </xf>
    <xf numFmtId="164" fontId="2" fillId="5" borderId="3" xfId="0" applyNumberFormat="1" applyFont="1" applyFill="1" applyBorder="1" applyAlignment="1">
      <alignment horizontal="center" vertical="center"/>
    </xf>
    <xf numFmtId="164" fontId="8" fillId="5" borderId="3" xfId="0" applyNumberFormat="1" applyFont="1" applyFill="1" applyBorder="1" applyAlignment="1">
      <alignment horizontal="center" vertical="center"/>
    </xf>
    <xf numFmtId="167" fontId="2" fillId="5" borderId="0" xfId="0" applyNumberFormat="1" applyFont="1" applyFill="1" applyAlignment="1">
      <alignment horizontal="center" vertical="center"/>
    </xf>
    <xf numFmtId="167" fontId="2" fillId="5" borderId="1" xfId="0" applyNumberFormat="1" applyFont="1" applyFill="1" applyBorder="1" applyAlignment="1">
      <alignment horizontal="center" vertical="center"/>
    </xf>
    <xf numFmtId="164" fontId="8" fillId="5" borderId="0" xfId="0" applyNumberFormat="1" applyFont="1" applyFill="1" applyAlignment="1">
      <alignment horizontal="center" vertical="center"/>
    </xf>
    <xf numFmtId="164" fontId="8" fillId="5" borderId="5" xfId="0" applyNumberFormat="1" applyFont="1" applyFill="1" applyBorder="1" applyAlignment="1">
      <alignment horizontal="center" vertical="center"/>
    </xf>
    <xf numFmtId="164" fontId="8" fillId="5" borderId="1" xfId="0" applyNumberFormat="1" applyFont="1" applyFill="1" applyBorder="1" applyAlignment="1">
      <alignment horizontal="center" vertical="center"/>
    </xf>
    <xf numFmtId="164" fontId="2" fillId="5" borderId="8" xfId="0" applyNumberFormat="1" applyFont="1" applyFill="1" applyBorder="1" applyAlignment="1">
      <alignment horizontal="center" vertical="center"/>
    </xf>
    <xf numFmtId="164" fontId="8" fillId="5" borderId="6" xfId="0" applyNumberFormat="1" applyFont="1" applyFill="1" applyBorder="1" applyAlignment="1">
      <alignment horizontal="center" vertical="center"/>
    </xf>
    <xf numFmtId="164" fontId="2" fillId="5" borderId="0" xfId="0" applyNumberFormat="1" applyFont="1" applyFill="1" applyAlignment="1">
      <alignment horizontal="center" vertical="center" wrapText="1"/>
    </xf>
    <xf numFmtId="164" fontId="8" fillId="5" borderId="4" xfId="0" applyNumberFormat="1" applyFont="1" applyFill="1" applyBorder="1" applyAlignment="1">
      <alignment horizontal="center" vertical="center" wrapText="1"/>
    </xf>
    <xf numFmtId="164" fontId="2" fillId="5" borderId="4" xfId="0" applyNumberFormat="1" applyFont="1" applyFill="1" applyBorder="1" applyAlignment="1">
      <alignment horizontal="center" vertical="center"/>
    </xf>
    <xf numFmtId="170" fontId="2" fillId="0" borderId="0" xfId="5" applyNumberFormat="1" applyFont="1" applyFill="1" applyAlignment="1">
      <alignment horizontal="center" vertical="center"/>
    </xf>
    <xf numFmtId="0" fontId="7" fillId="0" borderId="0" xfId="0" applyFont="1" applyAlignment="1">
      <alignment horizontal="center" vertical="center"/>
    </xf>
    <xf numFmtId="170" fontId="2" fillId="0" borderId="1" xfId="5" applyNumberFormat="1" applyFont="1" applyFill="1" applyBorder="1" applyAlignment="1">
      <alignment horizontal="center" vertical="center"/>
    </xf>
    <xf numFmtId="0" fontId="7" fillId="0" borderId="1" xfId="0" applyFont="1" applyBorder="1" applyAlignment="1">
      <alignment horizontal="center" vertical="center"/>
    </xf>
    <xf numFmtId="0" fontId="3" fillId="3" borderId="9" xfId="0" applyFont="1" applyFill="1" applyBorder="1" applyAlignment="1">
      <alignment horizontal="center" vertical="center"/>
    </xf>
    <xf numFmtId="171" fontId="2" fillId="0" borderId="3" xfId="0" applyNumberFormat="1" applyFont="1" applyBorder="1" applyAlignment="1">
      <alignment horizontal="center" vertical="center"/>
    </xf>
    <xf numFmtId="0" fontId="2" fillId="0" borderId="0" xfId="0" applyFont="1" applyAlignment="1">
      <alignment horizontal="right" vertical="center"/>
    </xf>
    <xf numFmtId="170" fontId="2" fillId="0" borderId="0" xfId="5" applyNumberFormat="1" applyFont="1" applyFill="1" applyAlignment="1">
      <alignment horizontal="right" vertical="center"/>
    </xf>
    <xf numFmtId="164" fontId="2" fillId="0" borderId="0" xfId="0" applyNumberFormat="1" applyFont="1" applyAlignment="1">
      <alignment horizontal="right" vertical="center"/>
    </xf>
    <xf numFmtId="0" fontId="4" fillId="3" borderId="0" xfId="0" applyFont="1" applyFill="1" applyAlignment="1">
      <alignment vertical="center"/>
    </xf>
    <xf numFmtId="164" fontId="8" fillId="5" borderId="10" xfId="0" applyNumberFormat="1" applyFont="1" applyFill="1" applyBorder="1" applyAlignment="1">
      <alignment horizontal="center" vertical="center"/>
    </xf>
    <xf numFmtId="167" fontId="2" fillId="5" borderId="0" xfId="5" applyNumberFormat="1" applyFont="1" applyFill="1" applyAlignment="1">
      <alignment horizontal="center" vertical="center"/>
    </xf>
    <xf numFmtId="167" fontId="2" fillId="0" borderId="0" xfId="5" applyNumberFormat="1" applyFont="1" applyFill="1" applyAlignment="1">
      <alignment horizontal="center" vertical="center"/>
    </xf>
    <xf numFmtId="167" fontId="2" fillId="5" borderId="1" xfId="5" applyNumberFormat="1" applyFont="1" applyFill="1" applyBorder="1" applyAlignment="1">
      <alignment horizontal="center" vertical="center"/>
    </xf>
    <xf numFmtId="167" fontId="2" fillId="0" borderId="1" xfId="5" applyNumberFormat="1" applyFont="1" applyFill="1" applyBorder="1" applyAlignment="1">
      <alignment horizontal="center" vertical="center"/>
    </xf>
    <xf numFmtId="167" fontId="2" fillId="0" borderId="1" xfId="0" applyNumberFormat="1" applyFont="1" applyBorder="1" applyAlignment="1">
      <alignment vertical="center"/>
    </xf>
    <xf numFmtId="164" fontId="8" fillId="0" borderId="10" xfId="0" applyNumberFormat="1" applyFont="1" applyBorder="1" applyAlignment="1">
      <alignment horizontal="center" vertical="center"/>
    </xf>
    <xf numFmtId="165" fontId="2" fillId="5" borderId="0" xfId="0" quotePrefix="1" applyNumberFormat="1" applyFont="1" applyFill="1" applyAlignment="1">
      <alignment horizontal="center" vertical="center"/>
    </xf>
    <xf numFmtId="165" fontId="2" fillId="0" borderId="0" xfId="0" quotePrefix="1" applyNumberFormat="1" applyFont="1" applyAlignment="1">
      <alignment horizontal="center" vertical="center"/>
    </xf>
    <xf numFmtId="0" fontId="2" fillId="0" borderId="9" xfId="0" applyFont="1" applyBorder="1" applyAlignment="1">
      <alignment vertical="center"/>
    </xf>
    <xf numFmtId="0" fontId="2" fillId="6" borderId="0" xfId="0" applyFont="1" applyFill="1" applyAlignment="1">
      <alignment vertical="center"/>
    </xf>
    <xf numFmtId="0" fontId="2" fillId="3" borderId="0" xfId="0" applyFont="1" applyFill="1" applyAlignment="1">
      <alignment vertical="center"/>
    </xf>
    <xf numFmtId="0" fontId="21" fillId="0" borderId="0" xfId="0" applyFont="1" applyAlignment="1">
      <alignment vertical="center"/>
    </xf>
    <xf numFmtId="0" fontId="21" fillId="6" borderId="0" xfId="0" applyFont="1" applyFill="1" applyAlignment="1">
      <alignment vertical="center"/>
    </xf>
    <xf numFmtId="0" fontId="21" fillId="0" borderId="0" xfId="0" applyFont="1" applyAlignment="1">
      <alignment horizontal="left" vertical="center" indent="1"/>
    </xf>
    <xf numFmtId="0" fontId="21" fillId="6" borderId="12" xfId="0" applyFont="1" applyFill="1" applyBorder="1" applyAlignment="1">
      <alignment vertical="center"/>
    </xf>
    <xf numFmtId="0" fontId="4" fillId="6" borderId="0" xfId="0" applyFont="1" applyFill="1" applyAlignment="1">
      <alignment vertical="center"/>
    </xf>
    <xf numFmtId="0" fontId="4" fillId="6" borderId="0" xfId="0" applyFont="1" applyFill="1" applyAlignment="1">
      <alignment horizontal="center" vertical="center"/>
    </xf>
    <xf numFmtId="0" fontId="3" fillId="6" borderId="0" xfId="0" applyFont="1" applyFill="1" applyAlignment="1">
      <alignment horizontal="center" vertical="center"/>
    </xf>
    <xf numFmtId="0" fontId="1" fillId="6" borderId="0" xfId="0" applyFont="1" applyFill="1" applyAlignment="1">
      <alignment vertical="center"/>
    </xf>
    <xf numFmtId="0" fontId="1" fillId="6" borderId="0" xfId="0" applyFont="1" applyFill="1" applyAlignment="1">
      <alignment horizontal="center" vertical="center"/>
    </xf>
    <xf numFmtId="0" fontId="11" fillId="0" borderId="0" xfId="1" applyAlignment="1">
      <alignment vertical="top"/>
    </xf>
    <xf numFmtId="0" fontId="8" fillId="0" borderId="13" xfId="0" applyFont="1" applyBorder="1" applyAlignment="1">
      <alignment vertical="center"/>
    </xf>
    <xf numFmtId="0" fontId="2" fillId="0" borderId="11" xfId="0" applyFont="1" applyBorder="1" applyAlignment="1">
      <alignment horizontal="left" vertical="center"/>
    </xf>
    <xf numFmtId="0" fontId="3" fillId="3" borderId="2" xfId="0" applyFont="1" applyFill="1" applyBorder="1" applyAlignment="1">
      <alignment horizontal="center" vertical="center"/>
    </xf>
    <xf numFmtId="0" fontId="1" fillId="0" borderId="14" xfId="0" applyFont="1" applyBorder="1" applyAlignment="1">
      <alignment vertical="center"/>
    </xf>
    <xf numFmtId="0" fontId="3" fillId="3" borderId="2" xfId="0" applyFont="1" applyFill="1" applyBorder="1" applyAlignment="1">
      <alignment horizontal="center" vertical="center"/>
    </xf>
    <xf numFmtId="0" fontId="1" fillId="2" borderId="0" xfId="0" applyFont="1" applyFill="1" applyAlignment="1">
      <alignment horizontal="center" vertical="center"/>
    </xf>
    <xf numFmtId="0" fontId="3" fillId="3" borderId="2" xfId="0" applyFont="1" applyFill="1" applyBorder="1" applyAlignment="1">
      <alignment horizontal="center" vertical="center" wrapText="1"/>
    </xf>
    <xf numFmtId="0" fontId="0" fillId="2" borderId="0" xfId="0" applyFill="1" applyAlignment="1">
      <alignment horizontal="center"/>
    </xf>
    <xf numFmtId="0" fontId="2" fillId="0" borderId="0" xfId="0" applyFont="1" applyAlignment="1">
      <alignment horizontal="left" vertical="top" wrapText="1"/>
    </xf>
    <xf numFmtId="0" fontId="10" fillId="0" borderId="0" xfId="0" applyFont="1" applyAlignment="1">
      <alignment horizontal="left" vertical="top" wrapText="1"/>
    </xf>
    <xf numFmtId="0" fontId="0" fillId="2" borderId="0" xfId="0" applyFill="1" applyAlignment="1">
      <alignment horizontal="center" vertical="center"/>
    </xf>
    <xf numFmtId="0" fontId="3" fillId="3" borderId="0" xfId="0" applyFont="1" applyFill="1" applyAlignment="1">
      <alignment horizontal="center" vertical="center"/>
    </xf>
    <xf numFmtId="0" fontId="2" fillId="0" borderId="0" xfId="0" applyFont="1" applyFill="1" applyAlignment="1">
      <alignment vertical="center"/>
    </xf>
    <xf numFmtId="164" fontId="2" fillId="0" borderId="0" xfId="0" applyNumberFormat="1" applyFont="1" applyFill="1" applyAlignment="1">
      <alignment horizontal="center" vertical="center"/>
    </xf>
    <xf numFmtId="164" fontId="8" fillId="0" borderId="4" xfId="0" applyNumberFormat="1" applyFont="1" applyFill="1" applyBorder="1" applyAlignment="1">
      <alignment horizontal="center" vertical="center"/>
    </xf>
    <xf numFmtId="0" fontId="2" fillId="0" borderId="3" xfId="0" applyFont="1" applyFill="1" applyBorder="1" applyAlignment="1">
      <alignment vertical="center"/>
    </xf>
    <xf numFmtId="165" fontId="2" fillId="0" borderId="0" xfId="0" quotePrefix="1" applyNumberFormat="1" applyFont="1" applyFill="1" applyAlignment="1">
      <alignment horizontal="center" vertical="center"/>
    </xf>
  </cellXfs>
  <cellStyles count="7">
    <cellStyle name="Comma" xfId="5" builtinId="3"/>
    <cellStyle name="Hyperlink" xfId="1" builtinId="8"/>
    <cellStyle name="Normal" xfId="0" builtinId="0"/>
    <cellStyle name="Percent" xfId="6" builtinId="5"/>
    <cellStyle name="X number 0 CY" xfId="2" xr:uid="{8DE89C56-7730-4BB4-A244-80180E8C6D6F}"/>
    <cellStyle name="X row caption" xfId="4" xr:uid="{1F0710D2-960D-4A9F-8AE9-BCB2B03CBD96}"/>
    <cellStyle name="X sum CY" xfId="3" xr:uid="{F971E3FF-FBF1-47C6-BC59-E938389F8AAA}"/>
  </cellStyles>
  <dxfs count="0"/>
  <tableStyles count="1" defaultTableStyle="TableStyleMedium2" defaultPivotStyle="PivotStyleLight16">
    <tableStyle name="Invisible" pivot="0" table="0" count="0" xr9:uid="{6FEB4AC0-F0B5-4B26-B480-A4EEB16A5CA6}"/>
  </tableStyles>
  <colors>
    <mruColors>
      <color rgb="FFC8DFB0"/>
      <color rgb="FF00665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7620</xdr:colOff>
      <xdr:row>1</xdr:row>
      <xdr:rowOff>0</xdr:rowOff>
    </xdr:from>
    <xdr:to>
      <xdr:col>2</xdr:col>
      <xdr:colOff>1317625</xdr:colOff>
      <xdr:row>3</xdr:row>
      <xdr:rowOff>175707</xdr:rowOff>
    </xdr:to>
    <xdr:pic>
      <xdr:nvPicPr>
        <xdr:cNvPr id="2" name="Picture 1" descr="H+H 2016">
          <a:extLst>
            <a:ext uri="{FF2B5EF4-FFF2-40B4-BE49-F238E27FC236}">
              <a16:creationId xmlns:a16="http://schemas.microsoft.com/office/drawing/2014/main" id="{F9847271-108E-4797-A49A-3E7630A16C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025" y="180975"/>
          <a:ext cx="1312545" cy="5363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1592580</xdr:colOff>
      <xdr:row>0</xdr:row>
      <xdr:rowOff>175260</xdr:rowOff>
    </xdr:from>
    <xdr:to>
      <xdr:col>11</xdr:col>
      <xdr:colOff>434340</xdr:colOff>
      <xdr:row>3</xdr:row>
      <xdr:rowOff>114300</xdr:rowOff>
    </xdr:to>
    <xdr:sp macro="" textlink="">
      <xdr:nvSpPr>
        <xdr:cNvPr id="3" name="TextBox 2">
          <a:extLst>
            <a:ext uri="{FF2B5EF4-FFF2-40B4-BE49-F238E27FC236}">
              <a16:creationId xmlns:a16="http://schemas.microsoft.com/office/drawing/2014/main" id="{EA07A1C3-2F48-4742-AC5B-FB3BD569D881}"/>
            </a:ext>
          </a:extLst>
        </xdr:cNvPr>
        <xdr:cNvSpPr txBox="1"/>
      </xdr:nvSpPr>
      <xdr:spPr>
        <a:xfrm>
          <a:off x="1781175" y="171450"/>
          <a:ext cx="6724650" cy="485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2400">
              <a:latin typeface="Arial" panose="020B0604020202020204" pitchFamily="34" charset="0"/>
              <a:cs typeface="Arial" panose="020B0604020202020204" pitchFamily="34" charset="0"/>
            </a:rPr>
            <a:t>Historical Financial Database</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7620</xdr:colOff>
      <xdr:row>1</xdr:row>
      <xdr:rowOff>0</xdr:rowOff>
    </xdr:from>
    <xdr:to>
      <xdr:col>2</xdr:col>
      <xdr:colOff>1329690</xdr:colOff>
      <xdr:row>4</xdr:row>
      <xdr:rowOff>2128</xdr:rowOff>
    </xdr:to>
    <xdr:pic>
      <xdr:nvPicPr>
        <xdr:cNvPr id="2" name="Picture 1" descr="H+H 2016">
          <a:extLst>
            <a:ext uri="{FF2B5EF4-FFF2-40B4-BE49-F238E27FC236}">
              <a16:creationId xmlns:a16="http://schemas.microsoft.com/office/drawing/2014/main" id="{DD3E8343-0DEE-48DF-BAB2-A8876AD08F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5740" y="182880"/>
          <a:ext cx="1318260" cy="5325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1592580</xdr:colOff>
      <xdr:row>0</xdr:row>
      <xdr:rowOff>175260</xdr:rowOff>
    </xdr:from>
    <xdr:to>
      <xdr:col>52</xdr:col>
      <xdr:colOff>434340</xdr:colOff>
      <xdr:row>3</xdr:row>
      <xdr:rowOff>114300</xdr:rowOff>
    </xdr:to>
    <xdr:sp macro="" textlink="">
      <xdr:nvSpPr>
        <xdr:cNvPr id="3" name="TextBox 2">
          <a:extLst>
            <a:ext uri="{FF2B5EF4-FFF2-40B4-BE49-F238E27FC236}">
              <a16:creationId xmlns:a16="http://schemas.microsoft.com/office/drawing/2014/main" id="{7EA01B5E-3DA7-4D71-83EF-1022EE638CD8}"/>
            </a:ext>
          </a:extLst>
        </xdr:cNvPr>
        <xdr:cNvSpPr txBox="1"/>
      </xdr:nvSpPr>
      <xdr:spPr>
        <a:xfrm>
          <a:off x="1790700" y="175260"/>
          <a:ext cx="6278880" cy="4876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2400">
              <a:latin typeface="Arial" panose="020B0604020202020204" pitchFamily="34" charset="0"/>
              <a:cs typeface="Arial" panose="020B0604020202020204" pitchFamily="34" charset="0"/>
            </a:rPr>
            <a:t>Historical Financial Database</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7620</xdr:colOff>
      <xdr:row>1</xdr:row>
      <xdr:rowOff>0</xdr:rowOff>
    </xdr:from>
    <xdr:to>
      <xdr:col>2</xdr:col>
      <xdr:colOff>1316355</xdr:colOff>
      <xdr:row>4</xdr:row>
      <xdr:rowOff>1082</xdr:rowOff>
    </xdr:to>
    <xdr:pic>
      <xdr:nvPicPr>
        <xdr:cNvPr id="2" name="Picture 1" descr="H+H 2016">
          <a:extLst>
            <a:ext uri="{FF2B5EF4-FFF2-40B4-BE49-F238E27FC236}">
              <a16:creationId xmlns:a16="http://schemas.microsoft.com/office/drawing/2014/main" id="{9C940E4A-CEDB-41C8-AE35-B127D62C6D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7010" y="182880"/>
          <a:ext cx="1306195" cy="5389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1592580</xdr:colOff>
      <xdr:row>0</xdr:row>
      <xdr:rowOff>175260</xdr:rowOff>
    </xdr:from>
    <xdr:to>
      <xdr:col>50</xdr:col>
      <xdr:colOff>434340</xdr:colOff>
      <xdr:row>3</xdr:row>
      <xdr:rowOff>114300</xdr:rowOff>
    </xdr:to>
    <xdr:sp macro="" textlink="">
      <xdr:nvSpPr>
        <xdr:cNvPr id="3" name="TextBox 2">
          <a:extLst>
            <a:ext uri="{FF2B5EF4-FFF2-40B4-BE49-F238E27FC236}">
              <a16:creationId xmlns:a16="http://schemas.microsoft.com/office/drawing/2014/main" id="{2A58795C-88BF-44AF-8DCE-D8601134A10D}"/>
            </a:ext>
          </a:extLst>
        </xdr:cNvPr>
        <xdr:cNvSpPr txBox="1"/>
      </xdr:nvSpPr>
      <xdr:spPr>
        <a:xfrm>
          <a:off x="1789430" y="172720"/>
          <a:ext cx="27176730" cy="4902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2400">
              <a:latin typeface="Arial" panose="020B0604020202020204" pitchFamily="34" charset="0"/>
              <a:cs typeface="Arial" panose="020B0604020202020204" pitchFamily="34" charset="0"/>
            </a:rPr>
            <a:t>Historical Financial Database</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7620</xdr:colOff>
      <xdr:row>1</xdr:row>
      <xdr:rowOff>0</xdr:rowOff>
    </xdr:from>
    <xdr:to>
      <xdr:col>2</xdr:col>
      <xdr:colOff>1312545</xdr:colOff>
      <xdr:row>3</xdr:row>
      <xdr:rowOff>170627</xdr:rowOff>
    </xdr:to>
    <xdr:pic>
      <xdr:nvPicPr>
        <xdr:cNvPr id="2" name="Picture 1" descr="H+H 2016">
          <a:extLst>
            <a:ext uri="{FF2B5EF4-FFF2-40B4-BE49-F238E27FC236}">
              <a16:creationId xmlns:a16="http://schemas.microsoft.com/office/drawing/2014/main" id="{1837AC14-BF25-4D6E-B259-6902BFDC07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025" y="180975"/>
          <a:ext cx="1306830" cy="5363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1592580</xdr:colOff>
      <xdr:row>0</xdr:row>
      <xdr:rowOff>175260</xdr:rowOff>
    </xdr:from>
    <xdr:to>
      <xdr:col>52</xdr:col>
      <xdr:colOff>434340</xdr:colOff>
      <xdr:row>3</xdr:row>
      <xdr:rowOff>114300</xdr:rowOff>
    </xdr:to>
    <xdr:sp macro="" textlink="">
      <xdr:nvSpPr>
        <xdr:cNvPr id="3" name="TextBox 2">
          <a:extLst>
            <a:ext uri="{FF2B5EF4-FFF2-40B4-BE49-F238E27FC236}">
              <a16:creationId xmlns:a16="http://schemas.microsoft.com/office/drawing/2014/main" id="{79937B84-65E6-4EE6-96E1-5E4A1EF4CB2D}"/>
            </a:ext>
          </a:extLst>
        </xdr:cNvPr>
        <xdr:cNvSpPr txBox="1"/>
      </xdr:nvSpPr>
      <xdr:spPr>
        <a:xfrm>
          <a:off x="1781175" y="171450"/>
          <a:ext cx="6724650" cy="485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2400">
              <a:latin typeface="Arial" panose="020B0604020202020204" pitchFamily="34" charset="0"/>
              <a:cs typeface="Arial" panose="020B0604020202020204" pitchFamily="34" charset="0"/>
            </a:rPr>
            <a:t>Historical Financial Database</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7620</xdr:colOff>
      <xdr:row>1</xdr:row>
      <xdr:rowOff>0</xdr:rowOff>
    </xdr:from>
    <xdr:to>
      <xdr:col>2</xdr:col>
      <xdr:colOff>1316355</xdr:colOff>
      <xdr:row>3</xdr:row>
      <xdr:rowOff>174437</xdr:rowOff>
    </xdr:to>
    <xdr:pic>
      <xdr:nvPicPr>
        <xdr:cNvPr id="2" name="Picture 1" descr="H+H 2016">
          <a:extLst>
            <a:ext uri="{FF2B5EF4-FFF2-40B4-BE49-F238E27FC236}">
              <a16:creationId xmlns:a16="http://schemas.microsoft.com/office/drawing/2014/main" id="{A6F982A9-01FC-43B0-8607-5AF5A4C4DC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025" y="180975"/>
          <a:ext cx="1306830" cy="5363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1592580</xdr:colOff>
      <xdr:row>0</xdr:row>
      <xdr:rowOff>175260</xdr:rowOff>
    </xdr:from>
    <xdr:to>
      <xdr:col>52</xdr:col>
      <xdr:colOff>434340</xdr:colOff>
      <xdr:row>3</xdr:row>
      <xdr:rowOff>114300</xdr:rowOff>
    </xdr:to>
    <xdr:sp macro="" textlink="">
      <xdr:nvSpPr>
        <xdr:cNvPr id="3" name="TextBox 2">
          <a:extLst>
            <a:ext uri="{FF2B5EF4-FFF2-40B4-BE49-F238E27FC236}">
              <a16:creationId xmlns:a16="http://schemas.microsoft.com/office/drawing/2014/main" id="{219BF8E7-89AC-4ADB-957D-DA0DBE6BCC0D}"/>
            </a:ext>
          </a:extLst>
        </xdr:cNvPr>
        <xdr:cNvSpPr txBox="1"/>
      </xdr:nvSpPr>
      <xdr:spPr>
        <a:xfrm>
          <a:off x="1781175" y="171450"/>
          <a:ext cx="6724650" cy="485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2400">
              <a:latin typeface="Arial" panose="020B0604020202020204" pitchFamily="34" charset="0"/>
              <a:cs typeface="Arial" panose="020B0604020202020204" pitchFamily="34" charset="0"/>
            </a:rPr>
            <a:t>Historical Financial Database</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7620</xdr:colOff>
      <xdr:row>1</xdr:row>
      <xdr:rowOff>0</xdr:rowOff>
    </xdr:from>
    <xdr:to>
      <xdr:col>2</xdr:col>
      <xdr:colOff>1322070</xdr:colOff>
      <xdr:row>4</xdr:row>
      <xdr:rowOff>1558</xdr:rowOff>
    </xdr:to>
    <xdr:pic>
      <xdr:nvPicPr>
        <xdr:cNvPr id="2" name="Picture 1" descr="H+H 2016">
          <a:extLst>
            <a:ext uri="{FF2B5EF4-FFF2-40B4-BE49-F238E27FC236}">
              <a16:creationId xmlns:a16="http://schemas.microsoft.com/office/drawing/2014/main" id="{E3783ABC-701D-438A-B82B-EDDA91FEAC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5740" y="182880"/>
          <a:ext cx="1318260" cy="5325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1592580</xdr:colOff>
      <xdr:row>0</xdr:row>
      <xdr:rowOff>175260</xdr:rowOff>
    </xdr:from>
    <xdr:to>
      <xdr:col>52</xdr:col>
      <xdr:colOff>434340</xdr:colOff>
      <xdr:row>3</xdr:row>
      <xdr:rowOff>114300</xdr:rowOff>
    </xdr:to>
    <xdr:sp macro="" textlink="">
      <xdr:nvSpPr>
        <xdr:cNvPr id="3" name="TextBox 2">
          <a:extLst>
            <a:ext uri="{FF2B5EF4-FFF2-40B4-BE49-F238E27FC236}">
              <a16:creationId xmlns:a16="http://schemas.microsoft.com/office/drawing/2014/main" id="{0AA68FC0-F6DF-4F58-B1EE-0F8D0E334914}"/>
            </a:ext>
          </a:extLst>
        </xdr:cNvPr>
        <xdr:cNvSpPr txBox="1"/>
      </xdr:nvSpPr>
      <xdr:spPr>
        <a:xfrm>
          <a:off x="1790700" y="175260"/>
          <a:ext cx="6278880" cy="4876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2400">
              <a:latin typeface="Arial" panose="020B0604020202020204" pitchFamily="34" charset="0"/>
              <a:cs typeface="Arial" panose="020B0604020202020204" pitchFamily="34" charset="0"/>
            </a:rPr>
            <a:t>Historical Financial Database</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7620</xdr:colOff>
      <xdr:row>1</xdr:row>
      <xdr:rowOff>0</xdr:rowOff>
    </xdr:from>
    <xdr:to>
      <xdr:col>2</xdr:col>
      <xdr:colOff>1327150</xdr:colOff>
      <xdr:row>4</xdr:row>
      <xdr:rowOff>15052</xdr:rowOff>
    </xdr:to>
    <xdr:pic>
      <xdr:nvPicPr>
        <xdr:cNvPr id="4" name="Picture 3" descr="H+H 2016">
          <a:extLst>
            <a:ext uri="{FF2B5EF4-FFF2-40B4-BE49-F238E27FC236}">
              <a16:creationId xmlns:a16="http://schemas.microsoft.com/office/drawing/2014/main" id="{27103AF6-D6A9-47F0-BD69-CBE2C1A2CB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0820" y="184150"/>
          <a:ext cx="1304925" cy="5389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1592580</xdr:colOff>
      <xdr:row>0</xdr:row>
      <xdr:rowOff>175260</xdr:rowOff>
    </xdr:from>
    <xdr:to>
      <xdr:col>52</xdr:col>
      <xdr:colOff>434340</xdr:colOff>
      <xdr:row>3</xdr:row>
      <xdr:rowOff>114300</xdr:rowOff>
    </xdr:to>
    <xdr:sp macro="" textlink="">
      <xdr:nvSpPr>
        <xdr:cNvPr id="5" name="TextBox 4">
          <a:extLst>
            <a:ext uri="{FF2B5EF4-FFF2-40B4-BE49-F238E27FC236}">
              <a16:creationId xmlns:a16="http://schemas.microsoft.com/office/drawing/2014/main" id="{B2E52207-A581-4741-B434-5498EA046BB8}"/>
            </a:ext>
          </a:extLst>
        </xdr:cNvPr>
        <xdr:cNvSpPr txBox="1"/>
      </xdr:nvSpPr>
      <xdr:spPr>
        <a:xfrm>
          <a:off x="1795780" y="175260"/>
          <a:ext cx="24095710" cy="4914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2400">
              <a:latin typeface="Arial" panose="020B0604020202020204" pitchFamily="34" charset="0"/>
              <a:cs typeface="Arial" panose="020B0604020202020204" pitchFamily="34" charset="0"/>
            </a:rPr>
            <a:t>Historical Financial Database</a:t>
          </a:r>
        </a:p>
      </xdr:txBody>
    </xdr:sp>
    <xdr:clientData/>
  </xdr:twoCellAnchor>
</xdr:wsDr>
</file>

<file path=xl/persons/person.xml><?xml version="1.0" encoding="utf-8"?>
<personList xmlns="http://schemas.microsoft.com/office/spreadsheetml/2018/threadedcomments" xmlns:x="http://schemas.openxmlformats.org/spreadsheetml/2006/main">
  <person displayName="Niclas Bo Kristensen" id="{8BA5A8A5-E2B4-44B8-9E1F-5D850114DE7E}" userId="S::nbk@hplush.com::78a8ca15-c48a-495c-87eb-a51e2ad719d9"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28" dT="2024-01-10T09:53:16.40" personId="{8BA5A8A5-E2B4-44B8-9E1F-5D850114DE7E}" id="{D517DD85-C3D9-4BA9-B8E6-2071419C4D88}">
    <text xml:space="preserve">Cash flow from acquisitions of property, plant and equipment and intangible assets is offset by financial leases (IFRS 16) of DKK 33 million in 2019.
</text>
  </threadedComment>
</ThreadedComments>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hplush.com/en/investor-relations/financial-reports" TargetMode="External"/><Relationship Id="rId1" Type="http://schemas.openxmlformats.org/officeDocument/2006/relationships/hyperlink" Target="https://www.hplush.com/financial-reports"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7.xml"/><Relationship Id="rId1" Type="http://schemas.openxmlformats.org/officeDocument/2006/relationships/printerSettings" Target="../printerSettings/printerSettings7.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9CCB81-7853-4D3A-A449-DF0D5592D865}">
  <dimension ref="A1:AR28"/>
  <sheetViews>
    <sheetView showGridLines="0" zoomScale="85" zoomScaleNormal="85" workbookViewId="0">
      <selection activeCell="I49" sqref="I49"/>
    </sheetView>
  </sheetViews>
  <sheetFormatPr defaultColWidth="0" defaultRowHeight="14.25" x14ac:dyDescent="0.25"/>
  <cols>
    <col min="1" max="2" width="1.42578125" style="1" customWidth="1"/>
    <col min="3" max="3" width="50.85546875" style="1" customWidth="1"/>
    <col min="4" max="7" width="8.85546875" style="1" customWidth="1"/>
    <col min="8" max="8" width="1.85546875" style="1" customWidth="1"/>
    <col min="9" max="14" width="8.85546875" style="1" customWidth="1"/>
    <col min="15" max="15" width="1.85546875" style="1" customWidth="1"/>
    <col min="16" max="21" width="8.85546875" style="1" customWidth="1"/>
    <col min="22" max="22" width="1.85546875" style="1" customWidth="1"/>
    <col min="23" max="28" width="8.85546875" style="1" customWidth="1"/>
    <col min="29" max="29" width="1.85546875" style="1" customWidth="1"/>
    <col min="30" max="35" width="8.85546875" style="1" customWidth="1"/>
    <col min="36" max="36" width="1.85546875" style="1" customWidth="1"/>
    <col min="37" max="42" width="8.85546875" style="1" customWidth="1"/>
    <col min="43" max="44" width="1.42578125" style="1" customWidth="1"/>
    <col min="45" max="16384" width="8.85546875" style="1" hidden="1"/>
  </cols>
  <sheetData>
    <row r="1" spans="3:16" s="125" customFormat="1" ht="15" x14ac:dyDescent="0.25"/>
    <row r="2" spans="3:16" s="125" customFormat="1" ht="15" x14ac:dyDescent="0.25"/>
    <row r="3" spans="3:16" s="125" customFormat="1" ht="15" x14ac:dyDescent="0.25"/>
    <row r="4" spans="3:16" s="125" customFormat="1" ht="15" x14ac:dyDescent="0.25"/>
    <row r="5" spans="3:16" s="125" customFormat="1" ht="15" x14ac:dyDescent="0.25"/>
    <row r="6" spans="3:16" x14ac:dyDescent="0.2">
      <c r="C6" s="2"/>
    </row>
    <row r="7" spans="3:16" ht="18" x14ac:dyDescent="0.25">
      <c r="C7" s="6" t="s">
        <v>0</v>
      </c>
    </row>
    <row r="9" spans="3:16" ht="15" customHeight="1" x14ac:dyDescent="0.25">
      <c r="C9" s="126" t="s">
        <v>1</v>
      </c>
      <c r="D9" s="126"/>
      <c r="E9" s="126"/>
      <c r="F9" s="126"/>
      <c r="G9" s="126"/>
      <c r="H9" s="126"/>
      <c r="I9" s="126"/>
      <c r="J9" s="126"/>
      <c r="K9" s="126"/>
      <c r="L9" s="126"/>
      <c r="M9" s="126"/>
      <c r="N9" s="126"/>
      <c r="O9" s="126"/>
      <c r="P9" s="126"/>
    </row>
    <row r="10" spans="3:16" ht="15" customHeight="1" x14ac:dyDescent="0.25">
      <c r="C10" s="126"/>
      <c r="D10" s="126"/>
      <c r="E10" s="126"/>
      <c r="F10" s="126"/>
      <c r="G10" s="126"/>
      <c r="H10" s="126"/>
      <c r="I10" s="126"/>
      <c r="J10" s="126"/>
      <c r="K10" s="126"/>
      <c r="L10" s="126"/>
      <c r="M10" s="126"/>
      <c r="N10" s="126"/>
      <c r="O10" s="126"/>
      <c r="P10" s="126"/>
    </row>
    <row r="11" spans="3:16" ht="15" customHeight="1" x14ac:dyDescent="0.25">
      <c r="C11" s="126"/>
      <c r="D11" s="126"/>
      <c r="E11" s="126"/>
      <c r="F11" s="126"/>
      <c r="G11" s="126"/>
      <c r="H11" s="126"/>
      <c r="I11" s="126"/>
      <c r="J11" s="126"/>
      <c r="K11" s="126"/>
      <c r="L11" s="126"/>
      <c r="M11" s="126"/>
      <c r="N11" s="126"/>
      <c r="O11" s="126"/>
      <c r="P11" s="126"/>
    </row>
    <row r="12" spans="3:16" ht="15" customHeight="1" x14ac:dyDescent="0.25">
      <c r="C12" s="117" t="s">
        <v>2</v>
      </c>
      <c r="D12" s="43"/>
      <c r="E12" s="43"/>
      <c r="F12" s="43"/>
      <c r="G12" s="43"/>
      <c r="H12" s="43"/>
      <c r="I12" s="43"/>
      <c r="J12" s="43"/>
      <c r="K12" s="43"/>
      <c r="L12" s="43"/>
      <c r="M12" s="43"/>
      <c r="N12" s="43"/>
      <c r="O12" s="43"/>
      <c r="P12" s="43"/>
    </row>
    <row r="13" spans="3:16" ht="15" customHeight="1" x14ac:dyDescent="0.25">
      <c r="C13" s="39"/>
      <c r="D13" s="39"/>
      <c r="E13" s="39"/>
      <c r="F13" s="39"/>
      <c r="G13" s="39"/>
      <c r="H13" s="39"/>
      <c r="I13" s="39"/>
      <c r="J13" s="39"/>
      <c r="K13" s="39"/>
      <c r="L13" s="39"/>
      <c r="M13" s="39"/>
      <c r="N13" s="39"/>
      <c r="O13" s="39"/>
      <c r="P13" s="39"/>
    </row>
    <row r="14" spans="3:16" s="3" customFormat="1" ht="15" customHeight="1" x14ac:dyDescent="0.25">
      <c r="C14" s="40" t="s">
        <v>3</v>
      </c>
      <c r="D14" s="39"/>
      <c r="E14" s="39"/>
      <c r="F14" s="39"/>
      <c r="G14" s="39"/>
      <c r="H14" s="39"/>
      <c r="I14" s="39"/>
      <c r="J14" s="39"/>
      <c r="K14" s="39"/>
      <c r="L14" s="39"/>
      <c r="M14" s="39"/>
      <c r="N14" s="39"/>
      <c r="O14" s="39"/>
      <c r="P14" s="39"/>
    </row>
    <row r="15" spans="3:16" s="42" customFormat="1" ht="15" customHeight="1" x14ac:dyDescent="0.25">
      <c r="C15" s="43" t="s">
        <v>4</v>
      </c>
      <c r="D15" s="41"/>
      <c r="E15" s="41"/>
      <c r="F15" s="41"/>
      <c r="G15" s="41"/>
      <c r="H15" s="41"/>
      <c r="I15" s="41"/>
      <c r="J15" s="41"/>
      <c r="K15" s="41"/>
      <c r="L15" s="41"/>
      <c r="M15" s="41"/>
      <c r="N15" s="41"/>
      <c r="O15" s="41"/>
      <c r="P15" s="41"/>
    </row>
    <row r="16" spans="3:16" s="42" customFormat="1" ht="15" customHeight="1" x14ac:dyDescent="0.25">
      <c r="C16" s="43" t="s">
        <v>5</v>
      </c>
      <c r="D16" s="41"/>
      <c r="E16" s="41"/>
      <c r="F16" s="41"/>
      <c r="G16" s="41"/>
      <c r="H16" s="41"/>
      <c r="I16" s="41"/>
      <c r="J16" s="41"/>
      <c r="K16" s="41"/>
      <c r="L16" s="41"/>
      <c r="M16" s="41"/>
      <c r="N16" s="41"/>
      <c r="O16" s="41"/>
      <c r="P16" s="41"/>
    </row>
    <row r="17" spans="3:16" s="42" customFormat="1" ht="15" customHeight="1" x14ac:dyDescent="0.25">
      <c r="C17" s="43" t="s">
        <v>6</v>
      </c>
      <c r="D17" s="41"/>
      <c r="E17" s="41"/>
      <c r="F17" s="41"/>
      <c r="G17" s="41"/>
      <c r="H17" s="41"/>
      <c r="I17" s="41"/>
      <c r="J17" s="41"/>
      <c r="K17" s="41"/>
      <c r="L17" s="41"/>
      <c r="M17" s="41"/>
      <c r="N17" s="41"/>
      <c r="O17" s="41"/>
      <c r="P17" s="41"/>
    </row>
    <row r="18" spans="3:16" s="42" customFormat="1" ht="15" customHeight="1" x14ac:dyDescent="0.25">
      <c r="C18" s="43" t="s">
        <v>7</v>
      </c>
      <c r="D18" s="41"/>
      <c r="E18" s="41"/>
      <c r="F18" s="41"/>
      <c r="G18" s="41"/>
      <c r="H18" s="41"/>
      <c r="I18" s="41"/>
      <c r="J18" s="41"/>
      <c r="K18" s="41"/>
      <c r="L18" s="41"/>
      <c r="M18" s="41"/>
      <c r="N18" s="41"/>
      <c r="O18" s="41"/>
      <c r="P18" s="41"/>
    </row>
    <row r="19" spans="3:16" s="42" customFormat="1" ht="15" customHeight="1" x14ac:dyDescent="0.25">
      <c r="C19" s="43" t="s">
        <v>8</v>
      </c>
      <c r="D19" s="41"/>
      <c r="E19" s="41"/>
      <c r="F19" s="41"/>
      <c r="G19" s="41"/>
      <c r="H19" s="41"/>
      <c r="I19" s="41"/>
      <c r="J19" s="41"/>
      <c r="K19" s="41"/>
      <c r="L19" s="41"/>
      <c r="M19" s="41"/>
      <c r="N19" s="41"/>
      <c r="O19" s="41"/>
      <c r="P19" s="41"/>
    </row>
    <row r="20" spans="3:16" s="42" customFormat="1" ht="15" customHeight="1" x14ac:dyDescent="0.25">
      <c r="C20" s="43" t="s">
        <v>9</v>
      </c>
      <c r="D20" s="41"/>
      <c r="E20" s="41"/>
      <c r="F20" s="41"/>
      <c r="G20" s="41"/>
      <c r="H20" s="41"/>
      <c r="I20" s="41"/>
      <c r="J20" s="41"/>
      <c r="K20" s="41"/>
      <c r="L20" s="41"/>
      <c r="M20" s="41"/>
      <c r="N20" s="41"/>
      <c r="O20" s="41"/>
      <c r="P20" s="41"/>
    </row>
    <row r="21" spans="3:16" ht="15" customHeight="1" x14ac:dyDescent="0.25"/>
    <row r="22" spans="3:16" x14ac:dyDescent="0.25">
      <c r="C22" s="126" t="s">
        <v>10</v>
      </c>
      <c r="D22" s="126"/>
      <c r="E22" s="126"/>
      <c r="F22" s="126"/>
      <c r="G22" s="126"/>
      <c r="H22" s="126"/>
      <c r="I22" s="126"/>
      <c r="J22" s="126"/>
      <c r="K22" s="126"/>
      <c r="L22" s="126"/>
      <c r="M22" s="126"/>
      <c r="N22" s="126"/>
      <c r="O22" s="126"/>
      <c r="P22" s="126"/>
    </row>
    <row r="23" spans="3:16" x14ac:dyDescent="0.25">
      <c r="C23" s="126"/>
      <c r="D23" s="126"/>
      <c r="E23" s="126"/>
      <c r="F23" s="126"/>
      <c r="G23" s="126"/>
      <c r="H23" s="126"/>
      <c r="I23" s="126"/>
      <c r="J23" s="126"/>
      <c r="K23" s="126"/>
      <c r="L23" s="126"/>
      <c r="M23" s="126"/>
      <c r="N23" s="126"/>
      <c r="O23" s="126"/>
      <c r="P23" s="126"/>
    </row>
    <row r="24" spans="3:16" x14ac:dyDescent="0.25">
      <c r="C24" s="126"/>
      <c r="D24" s="126"/>
      <c r="E24" s="126"/>
      <c r="F24" s="126"/>
      <c r="G24" s="126"/>
      <c r="H24" s="126"/>
      <c r="I24" s="126"/>
      <c r="J24" s="126"/>
      <c r="K24" s="126"/>
      <c r="L24" s="126"/>
      <c r="M24" s="126"/>
      <c r="N24" s="126"/>
      <c r="O24" s="126"/>
      <c r="P24" s="126"/>
    </row>
    <row r="25" spans="3:16" x14ac:dyDescent="0.25">
      <c r="C25" s="126"/>
      <c r="D25" s="126"/>
      <c r="E25" s="126"/>
      <c r="F25" s="126"/>
      <c r="G25" s="126"/>
      <c r="H25" s="126"/>
      <c r="I25" s="126"/>
      <c r="J25" s="126"/>
      <c r="K25" s="126"/>
      <c r="L25" s="126"/>
      <c r="M25" s="126"/>
      <c r="N25" s="126"/>
      <c r="O25" s="126"/>
      <c r="P25" s="126"/>
    </row>
    <row r="26" spans="3:16" x14ac:dyDescent="0.25">
      <c r="C26" s="126"/>
      <c r="D26" s="126"/>
      <c r="E26" s="126"/>
      <c r="F26" s="126"/>
      <c r="G26" s="126"/>
      <c r="H26" s="126"/>
      <c r="I26" s="126"/>
      <c r="J26" s="126"/>
      <c r="K26" s="126"/>
      <c r="L26" s="126"/>
      <c r="M26" s="126"/>
      <c r="N26" s="126"/>
      <c r="O26" s="126"/>
      <c r="P26" s="126"/>
    </row>
    <row r="27" spans="3:16" x14ac:dyDescent="0.25">
      <c r="C27" s="126"/>
      <c r="D27" s="126"/>
      <c r="E27" s="126"/>
      <c r="F27" s="126"/>
      <c r="G27" s="126"/>
      <c r="H27" s="126"/>
      <c r="I27" s="126"/>
      <c r="J27" s="126"/>
      <c r="K27" s="126"/>
      <c r="L27" s="126"/>
      <c r="M27" s="126"/>
      <c r="N27" s="126"/>
      <c r="O27" s="126"/>
      <c r="P27" s="126"/>
    </row>
    <row r="28" spans="3:16" x14ac:dyDescent="0.25">
      <c r="C28" s="126"/>
      <c r="D28" s="126"/>
      <c r="E28" s="126"/>
      <c r="F28" s="126"/>
      <c r="G28" s="126"/>
      <c r="H28" s="126"/>
      <c r="I28" s="126"/>
      <c r="J28" s="126"/>
      <c r="K28" s="126"/>
      <c r="L28" s="126"/>
      <c r="M28" s="126"/>
      <c r="N28" s="126"/>
      <c r="O28" s="126"/>
      <c r="P28" s="126"/>
    </row>
  </sheetData>
  <mergeCells count="3">
    <mergeCell ref="A1:XFD5"/>
    <mergeCell ref="C22:P28"/>
    <mergeCell ref="C9:P11"/>
  </mergeCells>
  <hyperlinks>
    <hyperlink ref="C15" location="'Key figures'!A1" display="Key figures" xr:uid="{07082E09-16F0-4315-90BA-9F9CD96E33C0}"/>
    <hyperlink ref="C16" location="'Income statement'!A1" display="Income statement" xr:uid="{8B58492F-A74D-45AF-8E02-732F547C6949}"/>
    <hyperlink ref="C19" location="'Balance sheet'!A1" display="Balance sheet" xr:uid="{40C35FAF-6E16-46B3-B450-A0DDCA7BE84A}"/>
    <hyperlink ref="C20" location="'Cash-flow statement'!A1" display="Cash-flow statement" xr:uid="{B70AC79C-C50A-4732-887B-AAB7F4235FCD}"/>
    <hyperlink ref="C12:P12" r:id="rId1" display="A full list of financial reports published by H+H International A/S can be found here." xr:uid="{1CBAD6D9-CA54-4CED-A8CD-38025917BB30}"/>
    <hyperlink ref="C18" location="'Comprehensive Income'!A1" display="Comprehensive income" xr:uid="{F870785B-30E1-4FB8-AF37-600858AF4B23}"/>
    <hyperlink ref="C17" location="Segments!A1" display="Income statement" xr:uid="{DA0F15E1-1454-4946-9534-8E344009A634}"/>
    <hyperlink ref="C12" r:id="rId2" xr:uid="{1ADC9F69-5EC1-4765-99CE-3872389D82A5}"/>
  </hyperlinks>
  <pageMargins left="0.7" right="0.7" top="0.75" bottom="0.75" header="0.3" footer="0.3"/>
  <pageSetup paperSize="9"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F3902-ADBC-4588-B530-8F37384829FD}">
  <sheetPr>
    <pageSetUpPr fitToPage="1"/>
  </sheetPr>
  <dimension ref="A1:CH80"/>
  <sheetViews>
    <sheetView showGridLines="0" topLeftCell="A69" zoomScale="85" zoomScaleNormal="85" workbookViewId="0">
      <selection activeCell="K13" sqref="K13:L13"/>
    </sheetView>
  </sheetViews>
  <sheetFormatPr defaultColWidth="0" defaultRowHeight="14.25" x14ac:dyDescent="0.25"/>
  <cols>
    <col min="1" max="2" width="1.42578125" style="1" customWidth="1"/>
    <col min="3" max="3" width="50.85546875" style="1" customWidth="1"/>
    <col min="4" max="6" width="8.85546875" style="1" customWidth="1"/>
    <col min="7" max="7" width="1.5703125" style="1" customWidth="1"/>
    <col min="8" max="9" width="8.7109375" style="1" customWidth="1"/>
    <col min="10" max="13" width="8.85546875" style="1" customWidth="1"/>
    <col min="14" max="14" width="1.85546875" style="1" customWidth="1"/>
    <col min="15" max="20" width="8.7109375" style="1" customWidth="1"/>
    <col min="21" max="21" width="1.7109375" style="1" customWidth="1"/>
    <col min="22" max="27" width="8.85546875" style="1" customWidth="1"/>
    <col min="28" max="28" width="1.85546875" style="1" customWidth="1"/>
    <col min="29" max="31" width="8.85546875" style="1" customWidth="1"/>
    <col min="32" max="34" width="8.85546875" style="58" customWidth="1"/>
    <col min="35" max="35" width="1.85546875" style="1" customWidth="1"/>
    <col min="36" max="37" width="8.85546875" style="1" customWidth="1"/>
    <col min="38" max="41" width="8.85546875" style="58" customWidth="1"/>
    <col min="42" max="42" width="1.85546875" style="1" customWidth="1"/>
    <col min="43" max="48" width="8.85546875" style="1" customWidth="1"/>
    <col min="49" max="49" width="1.85546875" style="1" customWidth="1"/>
    <col min="50" max="55" width="8.85546875" style="1" customWidth="1"/>
    <col min="56" max="56" width="1.85546875" style="1" customWidth="1"/>
    <col min="57" max="62" width="8.85546875" style="1" customWidth="1"/>
    <col min="63" max="63" width="1.85546875" style="1" customWidth="1"/>
    <col min="64" max="69" width="8.85546875" style="1" customWidth="1"/>
    <col min="70" max="70" width="1.85546875" style="1" customWidth="1"/>
    <col min="71" max="76" width="8.85546875" style="1" customWidth="1"/>
    <col min="77" max="77" width="1.85546875" style="1" customWidth="1"/>
    <col min="78" max="83" width="8.85546875" style="1" customWidth="1"/>
    <col min="84" max="85" width="1.42578125" style="1" customWidth="1"/>
    <col min="86" max="86" width="0" style="1" hidden="1" customWidth="1"/>
    <col min="87" max="16384" width="8.85546875" style="1" hidden="1"/>
  </cols>
  <sheetData>
    <row r="1" spans="1:85" s="54" customFormat="1" ht="14.45" customHeight="1" x14ac:dyDescent="0.25">
      <c r="A1" s="123"/>
      <c r="B1" s="123"/>
      <c r="C1" s="123"/>
      <c r="D1" s="123"/>
      <c r="E1" s="123"/>
      <c r="F1" s="123"/>
      <c r="G1" s="123"/>
      <c r="H1" s="123"/>
      <c r="I1" s="123"/>
      <c r="J1" s="123"/>
      <c r="K1" s="123"/>
      <c r="L1" s="123"/>
      <c r="M1" s="123"/>
      <c r="N1" s="123"/>
      <c r="O1" s="123"/>
      <c r="P1" s="123"/>
      <c r="Q1" s="123"/>
      <c r="R1" s="123"/>
      <c r="S1" s="123"/>
      <c r="T1" s="123"/>
      <c r="U1" s="123"/>
      <c r="V1" s="123"/>
      <c r="W1" s="123"/>
      <c r="X1" s="123"/>
      <c r="Y1" s="123"/>
      <c r="Z1" s="123"/>
      <c r="AA1" s="123"/>
      <c r="AB1" s="123"/>
      <c r="AC1" s="123"/>
      <c r="AD1" s="123"/>
      <c r="AE1" s="123"/>
      <c r="AF1" s="123"/>
      <c r="AG1" s="123"/>
      <c r="AH1" s="123"/>
      <c r="AI1" s="123"/>
      <c r="AJ1" s="123"/>
      <c r="AK1" s="123"/>
      <c r="AL1" s="123"/>
      <c r="AM1" s="123"/>
      <c r="AN1" s="123"/>
      <c r="AO1" s="123"/>
      <c r="AP1" s="123"/>
      <c r="AQ1" s="123"/>
      <c r="AR1" s="123"/>
      <c r="AS1" s="123"/>
      <c r="AT1" s="123"/>
      <c r="AU1" s="123"/>
      <c r="AV1" s="123"/>
      <c r="AW1" s="123"/>
      <c r="AX1" s="123"/>
      <c r="AY1" s="123"/>
      <c r="AZ1" s="123"/>
      <c r="BA1" s="123"/>
      <c r="BB1" s="123"/>
      <c r="BC1" s="123"/>
      <c r="BD1" s="123"/>
      <c r="BE1" s="123"/>
      <c r="BF1" s="123"/>
      <c r="BG1" s="123"/>
      <c r="BH1" s="123"/>
      <c r="BI1" s="123"/>
      <c r="BJ1" s="123"/>
      <c r="BK1" s="123"/>
      <c r="BL1" s="123"/>
      <c r="BM1" s="123"/>
      <c r="BN1" s="123"/>
      <c r="BO1" s="123"/>
      <c r="BP1" s="123"/>
      <c r="BQ1" s="123"/>
      <c r="BR1" s="123"/>
      <c r="BS1" s="123"/>
      <c r="BT1" s="123"/>
      <c r="BU1" s="123"/>
      <c r="BV1" s="123"/>
      <c r="BW1" s="123"/>
      <c r="BX1" s="123"/>
      <c r="BY1" s="123"/>
      <c r="BZ1" s="123"/>
      <c r="CA1" s="123"/>
      <c r="CB1" s="123"/>
      <c r="CC1" s="123"/>
      <c r="CD1" s="123"/>
      <c r="CE1" s="123"/>
      <c r="CF1" s="123"/>
      <c r="CG1" s="123"/>
    </row>
    <row r="2" spans="1:85" s="54" customFormat="1" ht="14.45" customHeight="1" x14ac:dyDescent="0.25">
      <c r="A2" s="123"/>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3"/>
      <c r="AM2" s="123"/>
      <c r="AN2" s="123"/>
      <c r="AO2" s="123"/>
      <c r="AP2" s="123"/>
      <c r="AQ2" s="123"/>
      <c r="AR2" s="123"/>
      <c r="AS2" s="123"/>
      <c r="AT2" s="123"/>
      <c r="AU2" s="123"/>
      <c r="AV2" s="123"/>
      <c r="AW2" s="123"/>
      <c r="AX2" s="123"/>
      <c r="AY2" s="123"/>
      <c r="AZ2" s="123"/>
      <c r="BA2" s="123"/>
      <c r="BB2" s="123"/>
      <c r="BC2" s="123"/>
      <c r="BD2" s="123"/>
      <c r="BE2" s="123"/>
      <c r="BF2" s="123"/>
      <c r="BG2" s="123"/>
      <c r="BH2" s="123"/>
      <c r="BI2" s="123"/>
      <c r="BJ2" s="123"/>
      <c r="BK2" s="123"/>
      <c r="BL2" s="123"/>
      <c r="BM2" s="123"/>
      <c r="BN2" s="123"/>
      <c r="BO2" s="123"/>
      <c r="BP2" s="123"/>
      <c r="BQ2" s="123"/>
      <c r="BR2" s="123"/>
      <c r="BS2" s="123"/>
      <c r="BT2" s="123"/>
      <c r="BU2" s="123"/>
      <c r="BV2" s="123"/>
      <c r="BW2" s="123"/>
      <c r="BX2" s="123"/>
      <c r="BY2" s="123"/>
      <c r="BZ2" s="123"/>
      <c r="CA2" s="123"/>
      <c r="CB2" s="123"/>
      <c r="CC2" s="123"/>
      <c r="CD2" s="123"/>
      <c r="CE2" s="123"/>
      <c r="CF2" s="123"/>
      <c r="CG2" s="123"/>
    </row>
    <row r="3" spans="1:85" s="54" customFormat="1" ht="14.45" customHeight="1" x14ac:dyDescent="0.25">
      <c r="A3" s="123"/>
      <c r="B3" s="123"/>
      <c r="C3" s="123"/>
      <c r="D3" s="123"/>
      <c r="E3" s="123"/>
      <c r="F3" s="123"/>
      <c r="G3" s="123"/>
      <c r="H3" s="123"/>
      <c r="I3" s="123"/>
      <c r="J3" s="123"/>
      <c r="K3" s="123"/>
      <c r="L3" s="123"/>
      <c r="M3" s="123"/>
      <c r="N3" s="123"/>
      <c r="O3" s="123"/>
      <c r="P3" s="123"/>
      <c r="Q3" s="123"/>
      <c r="R3" s="123"/>
      <c r="S3" s="123"/>
      <c r="T3" s="123"/>
      <c r="U3" s="123"/>
      <c r="V3" s="123"/>
      <c r="W3" s="123"/>
      <c r="X3" s="123"/>
      <c r="Y3" s="123"/>
      <c r="Z3" s="123"/>
      <c r="AA3" s="123"/>
      <c r="AB3" s="123"/>
      <c r="AC3" s="123"/>
      <c r="AD3" s="123"/>
      <c r="AE3" s="123"/>
      <c r="AF3" s="123"/>
      <c r="AG3" s="123"/>
      <c r="AH3" s="123"/>
      <c r="AI3" s="123"/>
      <c r="AJ3" s="123"/>
      <c r="AK3" s="123"/>
      <c r="AL3" s="123"/>
      <c r="AM3" s="123"/>
      <c r="AN3" s="123"/>
      <c r="AO3" s="123"/>
      <c r="AP3" s="123"/>
      <c r="AQ3" s="123"/>
      <c r="AR3" s="123"/>
      <c r="AS3" s="123"/>
      <c r="AT3" s="123"/>
      <c r="AU3" s="123"/>
      <c r="AV3" s="123"/>
      <c r="AW3" s="123"/>
      <c r="AX3" s="123"/>
      <c r="AY3" s="123"/>
      <c r="AZ3" s="123"/>
      <c r="BA3" s="123"/>
      <c r="BB3" s="123"/>
      <c r="BC3" s="123"/>
      <c r="BD3" s="123"/>
      <c r="BE3" s="123"/>
      <c r="BF3" s="123"/>
      <c r="BG3" s="123"/>
      <c r="BH3" s="123"/>
      <c r="BI3" s="123"/>
      <c r="BJ3" s="123"/>
      <c r="BK3" s="123"/>
      <c r="BL3" s="123"/>
      <c r="BM3" s="123"/>
      <c r="BN3" s="123"/>
      <c r="BO3" s="123"/>
      <c r="BP3" s="123"/>
      <c r="BQ3" s="123"/>
      <c r="BR3" s="123"/>
      <c r="BS3" s="123"/>
      <c r="BT3" s="123"/>
      <c r="BU3" s="123"/>
      <c r="BV3" s="123"/>
      <c r="BW3" s="123"/>
      <c r="BX3" s="123"/>
      <c r="BY3" s="123"/>
      <c r="BZ3" s="123"/>
      <c r="CA3" s="123"/>
      <c r="CB3" s="123"/>
      <c r="CC3" s="123"/>
      <c r="CD3" s="123"/>
      <c r="CE3" s="123"/>
      <c r="CF3" s="123"/>
      <c r="CG3" s="123"/>
    </row>
    <row r="4" spans="1:85" s="54" customFormat="1" ht="14.45" customHeight="1" x14ac:dyDescent="0.25">
      <c r="A4" s="123"/>
      <c r="B4" s="123"/>
      <c r="C4" s="123"/>
      <c r="D4" s="123"/>
      <c r="E4" s="123"/>
      <c r="F4" s="123"/>
      <c r="G4" s="123"/>
      <c r="H4" s="123"/>
      <c r="I4" s="123"/>
      <c r="J4" s="123"/>
      <c r="K4" s="123"/>
      <c r="L4" s="123"/>
      <c r="M4" s="123"/>
      <c r="N4" s="123"/>
      <c r="O4" s="123"/>
      <c r="P4" s="123"/>
      <c r="Q4" s="123"/>
      <c r="R4" s="123"/>
      <c r="S4" s="123"/>
      <c r="T4" s="123"/>
      <c r="U4" s="123"/>
      <c r="V4" s="123"/>
      <c r="W4" s="123"/>
      <c r="X4" s="123"/>
      <c r="Y4" s="123"/>
      <c r="Z4" s="123"/>
      <c r="AA4" s="123"/>
      <c r="AB4" s="123"/>
      <c r="AC4" s="123"/>
      <c r="AD4" s="123"/>
      <c r="AE4" s="123"/>
      <c r="AF4" s="123"/>
      <c r="AG4" s="123"/>
      <c r="AH4" s="123"/>
      <c r="AI4" s="123"/>
      <c r="AJ4" s="123"/>
      <c r="AK4" s="123"/>
      <c r="AL4" s="123"/>
      <c r="AM4" s="123"/>
      <c r="AN4" s="123"/>
      <c r="AO4" s="123"/>
      <c r="AP4" s="123"/>
      <c r="AQ4" s="123"/>
      <c r="AR4" s="123"/>
      <c r="AS4" s="123"/>
      <c r="AT4" s="123"/>
      <c r="AU4" s="123"/>
      <c r="AV4" s="123"/>
      <c r="AW4" s="123"/>
      <c r="AX4" s="123"/>
      <c r="AY4" s="123"/>
      <c r="AZ4" s="123"/>
      <c r="BA4" s="123"/>
      <c r="BB4" s="123"/>
      <c r="BC4" s="123"/>
      <c r="BD4" s="123"/>
      <c r="BE4" s="123"/>
      <c r="BF4" s="123"/>
      <c r="BG4" s="123"/>
      <c r="BH4" s="123"/>
      <c r="BI4" s="123"/>
      <c r="BJ4" s="123"/>
      <c r="BK4" s="123"/>
      <c r="BL4" s="123"/>
      <c r="BM4" s="123"/>
      <c r="BN4" s="123"/>
      <c r="BO4" s="123"/>
      <c r="BP4" s="123"/>
      <c r="BQ4" s="123"/>
      <c r="BR4" s="123"/>
      <c r="BS4" s="123"/>
      <c r="BT4" s="123"/>
      <c r="BU4" s="123"/>
      <c r="BV4" s="123"/>
      <c r="BW4" s="123"/>
      <c r="BX4" s="123"/>
      <c r="BY4" s="123"/>
      <c r="BZ4" s="123"/>
      <c r="CA4" s="123"/>
      <c r="CB4" s="123"/>
      <c r="CC4" s="123"/>
      <c r="CD4" s="123"/>
      <c r="CE4" s="123"/>
      <c r="CF4" s="123"/>
      <c r="CG4" s="123"/>
    </row>
    <row r="5" spans="1:85" s="54" customFormat="1" x14ac:dyDescent="0.25">
      <c r="A5" s="123"/>
      <c r="B5" s="123"/>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B5" s="123"/>
      <c r="AC5" s="123"/>
      <c r="AD5" s="123"/>
      <c r="AE5" s="123"/>
      <c r="AF5" s="123"/>
      <c r="AG5" s="123"/>
      <c r="AH5" s="123"/>
      <c r="AI5" s="123"/>
      <c r="AJ5" s="123"/>
      <c r="AK5" s="123"/>
      <c r="AL5" s="123"/>
      <c r="AM5" s="123"/>
      <c r="AN5" s="123"/>
      <c r="AO5" s="123"/>
      <c r="AP5" s="123"/>
      <c r="AQ5" s="123"/>
      <c r="AR5" s="123"/>
      <c r="AS5" s="123"/>
      <c r="AT5" s="123"/>
      <c r="AU5" s="123"/>
      <c r="AV5" s="123"/>
      <c r="AW5" s="123"/>
      <c r="AX5" s="123"/>
      <c r="AY5" s="123"/>
      <c r="AZ5" s="123"/>
      <c r="BA5" s="123"/>
      <c r="BB5" s="123"/>
      <c r="BC5" s="123"/>
      <c r="BD5" s="123"/>
      <c r="BE5" s="123"/>
      <c r="BF5" s="123"/>
      <c r="BG5" s="123"/>
      <c r="BH5" s="123"/>
      <c r="BI5" s="123"/>
      <c r="BJ5" s="123"/>
      <c r="BK5" s="123"/>
      <c r="BL5" s="123"/>
      <c r="BM5" s="123"/>
      <c r="BN5" s="123"/>
      <c r="BO5" s="123"/>
      <c r="BP5" s="123"/>
      <c r="BQ5" s="123"/>
      <c r="BR5" s="123"/>
      <c r="BS5" s="123"/>
      <c r="BT5" s="123"/>
      <c r="BU5" s="123"/>
      <c r="BV5" s="123"/>
      <c r="BW5" s="123"/>
      <c r="BX5" s="123"/>
      <c r="BY5" s="123"/>
      <c r="BZ5" s="123"/>
      <c r="CA5" s="123"/>
      <c r="CB5" s="123"/>
      <c r="CC5" s="123"/>
      <c r="CD5" s="123"/>
      <c r="CE5" s="123"/>
      <c r="CF5" s="123"/>
      <c r="CG5" s="123"/>
    </row>
    <row r="6" spans="1:85" x14ac:dyDescent="0.25">
      <c r="AF6" s="1"/>
      <c r="AG6" s="1"/>
      <c r="AH6" s="1"/>
      <c r="AL6" s="1"/>
      <c r="AM6" s="1"/>
      <c r="AN6" s="1"/>
      <c r="AO6" s="1"/>
    </row>
    <row r="7" spans="1:85" ht="18" x14ac:dyDescent="0.25">
      <c r="C7" s="6" t="s">
        <v>4</v>
      </c>
      <c r="D7" s="6"/>
      <c r="E7" s="6"/>
      <c r="F7" s="6"/>
      <c r="G7" s="6"/>
      <c r="H7" s="6"/>
      <c r="I7" s="6"/>
      <c r="J7" s="6"/>
      <c r="K7" s="6"/>
      <c r="L7" s="6"/>
      <c r="M7" s="6"/>
      <c r="N7" s="6"/>
      <c r="O7" s="6"/>
      <c r="P7" s="6"/>
      <c r="Q7" s="6"/>
      <c r="R7" s="6"/>
      <c r="S7" s="6"/>
      <c r="T7" s="6"/>
      <c r="U7" s="6"/>
      <c r="V7" s="6"/>
      <c r="W7" s="6"/>
      <c r="X7" s="6"/>
      <c r="Y7" s="6"/>
      <c r="Z7" s="6"/>
      <c r="AA7" s="6"/>
      <c r="AB7" s="6"/>
      <c r="AC7" s="6"/>
      <c r="AD7" s="6"/>
      <c r="AE7" s="6"/>
      <c r="AF7" s="44" t="s">
        <v>11</v>
      </c>
      <c r="AG7" s="44"/>
      <c r="AH7" s="44"/>
      <c r="AI7" s="50"/>
      <c r="AK7" s="6"/>
      <c r="AL7" s="44"/>
      <c r="AN7" s="6"/>
      <c r="AO7" s="1"/>
      <c r="AP7" s="50"/>
      <c r="AQ7" s="44"/>
      <c r="AR7" s="44"/>
      <c r="AS7" s="44"/>
    </row>
    <row r="8" spans="1:85" x14ac:dyDescent="0.25">
      <c r="AF8" s="60"/>
      <c r="AG8" s="60"/>
      <c r="AH8" s="60"/>
      <c r="AL8" s="60"/>
      <c r="AM8" s="60"/>
      <c r="AN8" s="60"/>
      <c r="AO8" s="60"/>
      <c r="AQ8" s="60"/>
      <c r="AR8" s="60"/>
      <c r="AS8" s="60"/>
      <c r="AT8" s="60"/>
      <c r="AU8" s="60"/>
      <c r="AV8" s="60"/>
      <c r="AX8" s="60"/>
      <c r="AY8" s="60"/>
      <c r="AZ8" s="60"/>
      <c r="BA8" s="60"/>
      <c r="BB8" s="60"/>
      <c r="BC8" s="60"/>
      <c r="BE8" s="60"/>
      <c r="BF8" s="60"/>
      <c r="BG8" s="60"/>
      <c r="BH8" s="60"/>
      <c r="BI8" s="60"/>
      <c r="BJ8" s="60"/>
      <c r="BL8" s="60"/>
      <c r="BM8" s="60"/>
      <c r="BN8" s="60"/>
      <c r="BO8" s="60"/>
      <c r="BP8" s="60"/>
      <c r="BQ8" s="60"/>
      <c r="BS8" s="60"/>
      <c r="BT8" s="60"/>
      <c r="BU8" s="60"/>
      <c r="BV8" s="60"/>
      <c r="BW8" s="60"/>
      <c r="BX8" s="60"/>
      <c r="BZ8" s="60"/>
      <c r="CA8" s="60"/>
      <c r="CB8" s="60"/>
      <c r="CC8" s="60"/>
      <c r="CD8" s="60"/>
      <c r="CE8" s="60"/>
    </row>
    <row r="9" spans="1:85" s="3" customFormat="1" ht="14.45" customHeight="1" x14ac:dyDescent="0.25">
      <c r="C9" s="4" t="s">
        <v>12</v>
      </c>
      <c r="D9" s="122">
        <v>2026</v>
      </c>
      <c r="E9" s="122"/>
      <c r="F9" s="122"/>
      <c r="G9" s="4"/>
      <c r="H9" s="122">
        <v>2025</v>
      </c>
      <c r="I9" s="122"/>
      <c r="J9" s="122">
        <v>2025</v>
      </c>
      <c r="K9" s="122"/>
      <c r="L9" s="122"/>
      <c r="M9" s="122"/>
      <c r="N9" s="4"/>
      <c r="O9" s="122">
        <v>2024</v>
      </c>
      <c r="P9" s="122"/>
      <c r="Q9" s="122"/>
      <c r="R9" s="122"/>
      <c r="S9" s="122"/>
      <c r="T9" s="122"/>
      <c r="U9" s="4"/>
      <c r="V9" s="122">
        <v>2023</v>
      </c>
      <c r="W9" s="122"/>
      <c r="X9" s="122"/>
      <c r="Y9" s="122"/>
      <c r="Z9" s="122"/>
      <c r="AA9" s="122"/>
      <c r="AB9" s="4"/>
      <c r="AC9" s="124">
        <v>2022</v>
      </c>
      <c r="AD9" s="124"/>
      <c r="AE9" s="124">
        <v>2022</v>
      </c>
      <c r="AF9" s="124"/>
      <c r="AG9" s="124"/>
      <c r="AH9" s="124"/>
      <c r="AI9" s="53"/>
      <c r="AJ9" s="124">
        <v>2021</v>
      </c>
      <c r="AK9" s="124"/>
      <c r="AL9" s="124"/>
      <c r="AM9" s="124"/>
      <c r="AN9" s="124"/>
      <c r="AO9" s="124"/>
      <c r="AP9" s="53"/>
      <c r="AQ9" s="124">
        <v>2020</v>
      </c>
      <c r="AR9" s="124"/>
      <c r="AS9" s="124"/>
      <c r="AT9" s="124"/>
      <c r="AU9" s="124"/>
      <c r="AV9" s="124"/>
      <c r="AW9" s="4"/>
      <c r="AX9" s="122">
        <v>2019</v>
      </c>
      <c r="AY9" s="122"/>
      <c r="AZ9" s="122"/>
      <c r="BA9" s="122"/>
      <c r="BB9" s="122"/>
      <c r="BC9" s="122"/>
      <c r="BD9" s="4"/>
      <c r="BE9" s="122">
        <v>2018</v>
      </c>
      <c r="BF9" s="122"/>
      <c r="BG9" s="122"/>
      <c r="BH9" s="122"/>
      <c r="BI9" s="122"/>
      <c r="BJ9" s="122"/>
      <c r="BK9" s="4"/>
      <c r="BL9" s="122">
        <v>2017</v>
      </c>
      <c r="BM9" s="122"/>
      <c r="BN9" s="122"/>
      <c r="BO9" s="122"/>
      <c r="BP9" s="122"/>
      <c r="BQ9" s="122"/>
      <c r="BR9" s="4"/>
      <c r="BS9" s="122">
        <v>2016</v>
      </c>
      <c r="BT9" s="122"/>
      <c r="BU9" s="122"/>
      <c r="BV9" s="122"/>
      <c r="BW9" s="122"/>
      <c r="BX9" s="122"/>
      <c r="BY9" s="4"/>
      <c r="BZ9" s="122">
        <v>2015</v>
      </c>
      <c r="CA9" s="122"/>
      <c r="CB9" s="122"/>
      <c r="CC9" s="122"/>
      <c r="CD9" s="122"/>
      <c r="CE9" s="122"/>
    </row>
    <row r="10" spans="1:85" s="3" customFormat="1" ht="12.75" x14ac:dyDescent="0.25">
      <c r="C10" s="68" t="s">
        <v>13</v>
      </c>
      <c r="D10" s="90" t="s">
        <v>18</v>
      </c>
      <c r="E10" s="90" t="s">
        <v>19</v>
      </c>
      <c r="F10" s="90" t="s">
        <v>14</v>
      </c>
      <c r="G10" s="68"/>
      <c r="H10" s="120" t="s">
        <v>15</v>
      </c>
      <c r="I10" s="120" t="s">
        <v>16</v>
      </c>
      <c r="J10" s="120" t="s">
        <v>17</v>
      </c>
      <c r="K10" s="120" t="s">
        <v>18</v>
      </c>
      <c r="L10" s="120" t="s">
        <v>19</v>
      </c>
      <c r="M10" s="120" t="s">
        <v>14</v>
      </c>
      <c r="N10" s="68"/>
      <c r="O10" s="120" t="s">
        <v>15</v>
      </c>
      <c r="P10" s="120" t="s">
        <v>16</v>
      </c>
      <c r="Q10" s="120" t="s">
        <v>17</v>
      </c>
      <c r="R10" s="120" t="s">
        <v>18</v>
      </c>
      <c r="S10" s="120" t="s">
        <v>19</v>
      </c>
      <c r="T10" s="120" t="s">
        <v>14</v>
      </c>
      <c r="U10" s="68"/>
      <c r="V10" s="120" t="s">
        <v>15</v>
      </c>
      <c r="W10" s="120" t="s">
        <v>16</v>
      </c>
      <c r="X10" s="120" t="s">
        <v>17</v>
      </c>
      <c r="Y10" s="120" t="s">
        <v>18</v>
      </c>
      <c r="Z10" s="120" t="s">
        <v>19</v>
      </c>
      <c r="AA10" s="120" t="s">
        <v>14</v>
      </c>
      <c r="AB10" s="68"/>
      <c r="AC10" s="120" t="s">
        <v>15</v>
      </c>
      <c r="AD10" s="120" t="s">
        <v>16</v>
      </c>
      <c r="AE10" s="120" t="s">
        <v>17</v>
      </c>
      <c r="AF10" s="120" t="s">
        <v>18</v>
      </c>
      <c r="AG10" s="120" t="s">
        <v>19</v>
      </c>
      <c r="AH10" s="120" t="s">
        <v>14</v>
      </c>
      <c r="AI10" s="120"/>
      <c r="AJ10" s="120" t="s">
        <v>15</v>
      </c>
      <c r="AK10" s="120" t="s">
        <v>16</v>
      </c>
      <c r="AL10" s="120" t="s">
        <v>17</v>
      </c>
      <c r="AM10" s="120" t="s">
        <v>18</v>
      </c>
      <c r="AN10" s="120" t="s">
        <v>19</v>
      </c>
      <c r="AO10" s="120" t="s">
        <v>14</v>
      </c>
      <c r="AP10" s="120"/>
      <c r="AQ10" s="120" t="s">
        <v>15</v>
      </c>
      <c r="AR10" s="120" t="s">
        <v>16</v>
      </c>
      <c r="AS10" s="120" t="s">
        <v>17</v>
      </c>
      <c r="AT10" s="120" t="s">
        <v>18</v>
      </c>
      <c r="AU10" s="120" t="s">
        <v>19</v>
      </c>
      <c r="AV10" s="120" t="s">
        <v>14</v>
      </c>
      <c r="AW10" s="69"/>
      <c r="AX10" s="120" t="s">
        <v>15</v>
      </c>
      <c r="AY10" s="120" t="s">
        <v>16</v>
      </c>
      <c r="AZ10" s="120" t="s">
        <v>17</v>
      </c>
      <c r="BA10" s="120" t="s">
        <v>18</v>
      </c>
      <c r="BB10" s="120" t="s">
        <v>19</v>
      </c>
      <c r="BC10" s="120" t="s">
        <v>14</v>
      </c>
      <c r="BD10" s="69"/>
      <c r="BE10" s="120" t="s">
        <v>15</v>
      </c>
      <c r="BF10" s="120" t="s">
        <v>16</v>
      </c>
      <c r="BG10" s="120" t="s">
        <v>17</v>
      </c>
      <c r="BH10" s="120" t="s">
        <v>18</v>
      </c>
      <c r="BI10" s="120" t="s">
        <v>19</v>
      </c>
      <c r="BJ10" s="120" t="s">
        <v>14</v>
      </c>
      <c r="BK10" s="69"/>
      <c r="BL10" s="120" t="s">
        <v>15</v>
      </c>
      <c r="BM10" s="120" t="s">
        <v>16</v>
      </c>
      <c r="BN10" s="120" t="s">
        <v>17</v>
      </c>
      <c r="BO10" s="120" t="s">
        <v>18</v>
      </c>
      <c r="BP10" s="120" t="s">
        <v>19</v>
      </c>
      <c r="BQ10" s="120" t="s">
        <v>14</v>
      </c>
      <c r="BR10" s="69"/>
      <c r="BS10" s="120" t="s">
        <v>15</v>
      </c>
      <c r="BT10" s="120" t="s">
        <v>16</v>
      </c>
      <c r="BU10" s="120" t="s">
        <v>17</v>
      </c>
      <c r="BV10" s="120" t="s">
        <v>18</v>
      </c>
      <c r="BW10" s="120" t="s">
        <v>19</v>
      </c>
      <c r="BX10" s="120" t="s">
        <v>14</v>
      </c>
      <c r="BY10" s="69"/>
      <c r="BZ10" s="120" t="s">
        <v>15</v>
      </c>
      <c r="CA10" s="120" t="s">
        <v>16</v>
      </c>
      <c r="CB10" s="120" t="s">
        <v>17</v>
      </c>
      <c r="CC10" s="120" t="s">
        <v>18</v>
      </c>
      <c r="CD10" s="120" t="s">
        <v>19</v>
      </c>
      <c r="CE10" s="120" t="s">
        <v>14</v>
      </c>
    </row>
    <row r="11" spans="1:85" s="3" customFormat="1" ht="4.3499999999999996" customHeight="1" x14ac:dyDescent="0.25">
      <c r="AE11" s="55"/>
      <c r="AF11" s="55"/>
      <c r="AG11" s="55"/>
      <c r="AH11" s="55"/>
      <c r="AJ11" s="55"/>
      <c r="AK11" s="55"/>
      <c r="AL11" s="55"/>
      <c r="AM11" s="55"/>
      <c r="AN11" s="55"/>
      <c r="AO11" s="55"/>
    </row>
    <row r="12" spans="1:85" s="3" customFormat="1" ht="17.100000000000001" customHeight="1" x14ac:dyDescent="0.25">
      <c r="C12" s="3" t="s">
        <v>20</v>
      </c>
      <c r="D12" s="66">
        <v>1312</v>
      </c>
      <c r="E12" s="66">
        <v>752</v>
      </c>
      <c r="F12" s="62">
        <v>560</v>
      </c>
      <c r="H12" s="62">
        <v>2743</v>
      </c>
      <c r="I12" s="62">
        <v>611</v>
      </c>
      <c r="J12" s="62">
        <v>738</v>
      </c>
      <c r="K12" s="62">
        <v>1394</v>
      </c>
      <c r="L12" s="62">
        <v>719</v>
      </c>
      <c r="M12" s="62">
        <v>675</v>
      </c>
      <c r="O12" s="62">
        <v>2747</v>
      </c>
      <c r="P12" s="62">
        <v>649</v>
      </c>
      <c r="Q12" s="62">
        <v>729</v>
      </c>
      <c r="R12" s="62">
        <v>1369</v>
      </c>
      <c r="S12" s="62">
        <v>725</v>
      </c>
      <c r="T12" s="62">
        <v>644</v>
      </c>
      <c r="V12" s="62">
        <v>2672</v>
      </c>
      <c r="W12" s="62">
        <f>+V12-X12-Y12</f>
        <v>601</v>
      </c>
      <c r="X12" s="62">
        <v>699</v>
      </c>
      <c r="Y12" s="62">
        <v>1372</v>
      </c>
      <c r="Z12" s="62">
        <v>731</v>
      </c>
      <c r="AA12" s="8">
        <v>641</v>
      </c>
      <c r="AC12" s="62">
        <v>3604</v>
      </c>
      <c r="AD12" s="8">
        <f>+AC12-AE12-AF12</f>
        <v>810</v>
      </c>
      <c r="AE12" s="62">
        <v>920</v>
      </c>
      <c r="AF12" s="62">
        <v>1874</v>
      </c>
      <c r="AG12" s="62">
        <v>1000</v>
      </c>
      <c r="AH12" s="62">
        <v>874</v>
      </c>
      <c r="AI12" s="8"/>
      <c r="AJ12" s="62">
        <v>3020</v>
      </c>
      <c r="AK12" s="62">
        <v>731</v>
      </c>
      <c r="AL12" s="62">
        <v>811</v>
      </c>
      <c r="AM12" s="62">
        <v>1478</v>
      </c>
      <c r="AN12" s="62">
        <v>836</v>
      </c>
      <c r="AO12" s="8">
        <v>642</v>
      </c>
      <c r="AP12" s="8"/>
      <c r="AQ12" s="8">
        <v>2654</v>
      </c>
      <c r="AR12" s="8">
        <v>642</v>
      </c>
      <c r="AS12" s="8">
        <v>712</v>
      </c>
      <c r="AT12" s="8">
        <v>1300</v>
      </c>
      <c r="AU12" s="8">
        <v>596</v>
      </c>
      <c r="AV12" s="8">
        <v>704</v>
      </c>
      <c r="AW12" s="8"/>
      <c r="AX12" s="8">
        <v>2840</v>
      </c>
      <c r="AY12" s="8">
        <v>625</v>
      </c>
      <c r="AZ12" s="8">
        <v>779</v>
      </c>
      <c r="BA12" s="8">
        <v>1436</v>
      </c>
      <c r="BB12" s="8">
        <v>770</v>
      </c>
      <c r="BC12" s="8">
        <v>666</v>
      </c>
      <c r="BD12" s="8"/>
      <c r="BE12" s="8">
        <v>2523</v>
      </c>
      <c r="BF12" s="8">
        <v>660</v>
      </c>
      <c r="BG12" s="8">
        <v>720</v>
      </c>
      <c r="BH12" s="8">
        <v>1143</v>
      </c>
      <c r="BI12" s="8">
        <v>709</v>
      </c>
      <c r="BJ12" s="8">
        <v>434</v>
      </c>
      <c r="BK12" s="8"/>
      <c r="BL12" s="8">
        <v>1622</v>
      </c>
      <c r="BM12" s="8">
        <v>370</v>
      </c>
      <c r="BN12" s="8">
        <v>430</v>
      </c>
      <c r="BO12" s="8">
        <v>822</v>
      </c>
      <c r="BP12" s="8">
        <v>445</v>
      </c>
      <c r="BQ12" s="8">
        <v>377</v>
      </c>
      <c r="BR12" s="8"/>
      <c r="BS12" s="8">
        <v>1611</v>
      </c>
      <c r="BT12" s="8">
        <v>347</v>
      </c>
      <c r="BU12" s="8">
        <v>439</v>
      </c>
      <c r="BV12" s="8">
        <v>825</v>
      </c>
      <c r="BW12" s="8">
        <v>458</v>
      </c>
      <c r="BX12" s="8">
        <v>368</v>
      </c>
      <c r="BY12" s="8"/>
      <c r="BZ12" s="8">
        <v>1621</v>
      </c>
      <c r="CA12" s="8">
        <v>375</v>
      </c>
      <c r="CB12" s="8">
        <v>460</v>
      </c>
      <c r="CC12" s="8">
        <v>786</v>
      </c>
      <c r="CD12" s="8">
        <v>443</v>
      </c>
      <c r="CE12" s="8">
        <v>343</v>
      </c>
      <c r="CF12" s="7"/>
      <c r="CG12" s="7"/>
    </row>
    <row r="13" spans="1:85" s="3" customFormat="1" ht="17.100000000000001" customHeight="1" x14ac:dyDescent="0.25">
      <c r="C13" s="3" t="s">
        <v>21</v>
      </c>
      <c r="D13" s="66">
        <v>388</v>
      </c>
      <c r="E13" s="66">
        <v>227</v>
      </c>
      <c r="F13" s="62">
        <v>161</v>
      </c>
      <c r="H13" s="62">
        <v>877</v>
      </c>
      <c r="I13" s="62">
        <v>183</v>
      </c>
      <c r="J13" s="62">
        <v>247</v>
      </c>
      <c r="K13" s="62">
        <v>446</v>
      </c>
      <c r="L13" s="62">
        <v>236</v>
      </c>
      <c r="M13" s="62">
        <v>210</v>
      </c>
      <c r="O13" s="62">
        <v>871</v>
      </c>
      <c r="P13" s="62">
        <v>206</v>
      </c>
      <c r="Q13" s="62">
        <v>234</v>
      </c>
      <c r="R13" s="62">
        <v>431</v>
      </c>
      <c r="S13" s="62">
        <v>247</v>
      </c>
      <c r="T13" s="62">
        <v>184</v>
      </c>
      <c r="V13" s="62">
        <v>763</v>
      </c>
      <c r="W13" s="62">
        <f t="shared" ref="W13:W23" si="0">+V13-X13-Y13</f>
        <v>169</v>
      </c>
      <c r="X13" s="62">
        <v>226</v>
      </c>
      <c r="Y13" s="62">
        <v>368</v>
      </c>
      <c r="Z13" s="62">
        <v>222</v>
      </c>
      <c r="AA13" s="62">
        <v>345</v>
      </c>
      <c r="AC13" s="62">
        <v>1052</v>
      </c>
      <c r="AD13" s="8">
        <f>+AC13-AE13-AF13</f>
        <v>236</v>
      </c>
      <c r="AE13" s="62">
        <v>137</v>
      </c>
      <c r="AF13" s="62">
        <v>679</v>
      </c>
      <c r="AG13" s="62">
        <v>440</v>
      </c>
      <c r="AH13" s="62">
        <v>239</v>
      </c>
      <c r="AI13" s="8"/>
      <c r="AJ13" s="62">
        <v>884</v>
      </c>
      <c r="AK13" s="62">
        <v>193</v>
      </c>
      <c r="AL13" s="62">
        <v>247</v>
      </c>
      <c r="AM13" s="62">
        <v>444</v>
      </c>
      <c r="AN13" s="62">
        <v>248</v>
      </c>
      <c r="AO13" s="8">
        <v>196</v>
      </c>
      <c r="AP13" s="8"/>
      <c r="AQ13" s="8">
        <v>639</v>
      </c>
      <c r="AR13" s="8">
        <v>188</v>
      </c>
      <c r="AS13" s="8">
        <v>210</v>
      </c>
      <c r="AT13" s="8">
        <v>241</v>
      </c>
      <c r="AU13" s="8">
        <v>63</v>
      </c>
      <c r="AV13" s="8">
        <v>178</v>
      </c>
      <c r="AW13" s="8"/>
      <c r="AX13" s="8">
        <v>877</v>
      </c>
      <c r="AY13" s="8">
        <v>195</v>
      </c>
      <c r="AZ13" s="8">
        <v>226</v>
      </c>
      <c r="BA13" s="8">
        <v>456</v>
      </c>
      <c r="BB13" s="8">
        <v>236</v>
      </c>
      <c r="BC13" s="8">
        <v>220</v>
      </c>
      <c r="BD13" s="8"/>
      <c r="BE13" s="8">
        <v>807</v>
      </c>
      <c r="BF13" s="8">
        <v>214</v>
      </c>
      <c r="BG13" s="8">
        <v>227</v>
      </c>
      <c r="BH13" s="8">
        <v>366</v>
      </c>
      <c r="BI13" s="8">
        <v>209</v>
      </c>
      <c r="BJ13" s="8">
        <v>157</v>
      </c>
      <c r="BK13" s="8"/>
      <c r="BL13" s="8">
        <v>705</v>
      </c>
      <c r="BM13" s="8">
        <v>163</v>
      </c>
      <c r="BN13" s="8">
        <v>183</v>
      </c>
      <c r="BO13" s="8">
        <v>359</v>
      </c>
      <c r="BP13" s="8">
        <v>190</v>
      </c>
      <c r="BQ13" s="8">
        <v>169</v>
      </c>
      <c r="BR13" s="8"/>
      <c r="BS13" s="8">
        <v>759</v>
      </c>
      <c r="BT13" s="8">
        <v>165</v>
      </c>
      <c r="BU13" s="8">
        <v>192</v>
      </c>
      <c r="BV13" s="8">
        <v>402</v>
      </c>
      <c r="BW13" s="8">
        <v>217</v>
      </c>
      <c r="BX13" s="8">
        <v>185</v>
      </c>
      <c r="BY13" s="8"/>
      <c r="BZ13" s="8">
        <v>791</v>
      </c>
      <c r="CA13" s="8">
        <v>198</v>
      </c>
      <c r="CB13" s="8">
        <v>225</v>
      </c>
      <c r="CC13" s="8">
        <v>368</v>
      </c>
      <c r="CD13" s="8">
        <v>208</v>
      </c>
      <c r="CE13" s="8">
        <v>160</v>
      </c>
      <c r="CF13" s="7"/>
      <c r="CG13" s="7"/>
    </row>
    <row r="14" spans="1:85" s="3" customFormat="1" ht="17.100000000000001" customHeight="1" x14ac:dyDescent="0.25">
      <c r="C14" s="3" t="s">
        <v>22</v>
      </c>
      <c r="D14" s="66">
        <v>479</v>
      </c>
      <c r="E14" s="66">
        <v>262</v>
      </c>
      <c r="F14" s="62">
        <v>217</v>
      </c>
      <c r="G14" s="130"/>
      <c r="H14" s="62">
        <v>987</v>
      </c>
      <c r="I14" s="62">
        <v>219</v>
      </c>
      <c r="J14" s="62">
        <v>255</v>
      </c>
      <c r="K14" s="62">
        <v>511</v>
      </c>
      <c r="L14" s="62">
        <v>258</v>
      </c>
      <c r="M14" s="62">
        <v>253</v>
      </c>
      <c r="O14" s="62">
        <v>1030</v>
      </c>
      <c r="P14" s="62">
        <v>246</v>
      </c>
      <c r="Q14" s="62">
        <v>271</v>
      </c>
      <c r="R14" s="62">
        <v>513</v>
      </c>
      <c r="S14" s="62">
        <v>268</v>
      </c>
      <c r="T14" s="62">
        <v>245</v>
      </c>
      <c r="V14" s="62">
        <v>1255</v>
      </c>
      <c r="W14" s="62">
        <f t="shared" si="0"/>
        <v>256</v>
      </c>
      <c r="X14" s="62">
        <v>299</v>
      </c>
      <c r="Y14" s="62">
        <v>700</v>
      </c>
      <c r="Z14" s="62">
        <v>355</v>
      </c>
      <c r="AA14" s="62">
        <v>146</v>
      </c>
      <c r="AC14" s="62">
        <v>1611</v>
      </c>
      <c r="AD14" s="8">
        <f>+AC14-AE14-AF14</f>
        <v>369</v>
      </c>
      <c r="AE14" s="62">
        <v>406</v>
      </c>
      <c r="AF14" s="62">
        <v>836</v>
      </c>
      <c r="AG14" s="62">
        <v>440</v>
      </c>
      <c r="AH14" s="62">
        <v>396</v>
      </c>
      <c r="AI14" s="8"/>
      <c r="AJ14" s="62">
        <v>1399</v>
      </c>
      <c r="AK14" s="62">
        <v>349</v>
      </c>
      <c r="AL14" s="62">
        <v>355</v>
      </c>
      <c r="AM14" s="62">
        <v>695</v>
      </c>
      <c r="AN14" s="62">
        <v>403</v>
      </c>
      <c r="AO14" s="8">
        <v>292</v>
      </c>
      <c r="AP14" s="8"/>
      <c r="AQ14" s="8">
        <v>1299</v>
      </c>
      <c r="AR14" s="8">
        <v>297</v>
      </c>
      <c r="AS14" s="8">
        <v>335</v>
      </c>
      <c r="AT14" s="8">
        <v>667</v>
      </c>
      <c r="AU14" s="8">
        <v>350</v>
      </c>
      <c r="AV14" s="8">
        <v>317</v>
      </c>
      <c r="AW14" s="8"/>
      <c r="AX14" s="8">
        <v>1106</v>
      </c>
      <c r="AY14" s="8">
        <v>257</v>
      </c>
      <c r="AZ14" s="8">
        <v>304</v>
      </c>
      <c r="BA14" s="8">
        <v>545</v>
      </c>
      <c r="BB14" s="8">
        <v>301</v>
      </c>
      <c r="BC14" s="8">
        <v>244</v>
      </c>
      <c r="BD14" s="8"/>
      <c r="BE14" s="8">
        <v>1001</v>
      </c>
      <c r="BF14" s="8">
        <v>260</v>
      </c>
      <c r="BG14" s="8">
        <v>296</v>
      </c>
      <c r="BH14" s="8">
        <v>445</v>
      </c>
      <c r="BI14" s="8">
        <v>295</v>
      </c>
      <c r="BJ14" s="8">
        <v>150</v>
      </c>
      <c r="BK14" s="8"/>
      <c r="BL14" s="8">
        <v>516</v>
      </c>
      <c r="BM14" s="8">
        <v>115</v>
      </c>
      <c r="BN14" s="8">
        <v>136</v>
      </c>
      <c r="BO14" s="8">
        <v>265</v>
      </c>
      <c r="BP14" s="8">
        <v>146</v>
      </c>
      <c r="BQ14" s="8">
        <v>119</v>
      </c>
      <c r="BR14" s="8"/>
      <c r="BS14" s="8">
        <v>502</v>
      </c>
      <c r="BT14" s="8">
        <v>116</v>
      </c>
      <c r="BU14" s="8">
        <v>133</v>
      </c>
      <c r="BV14" s="8">
        <v>253</v>
      </c>
      <c r="BW14" s="8">
        <v>146</v>
      </c>
      <c r="BX14" s="8">
        <v>108</v>
      </c>
      <c r="BY14" s="8"/>
      <c r="BZ14" s="8">
        <v>478</v>
      </c>
      <c r="CA14" s="8">
        <v>104</v>
      </c>
      <c r="CB14" s="8">
        <v>132</v>
      </c>
      <c r="CC14" s="8">
        <v>242</v>
      </c>
      <c r="CD14" s="8">
        <v>137</v>
      </c>
      <c r="CE14" s="8">
        <v>105</v>
      </c>
      <c r="CF14" s="7"/>
      <c r="CG14" s="7"/>
    </row>
    <row r="15" spans="1:85" s="3" customFormat="1" ht="17.100000000000001" customHeight="1" x14ac:dyDescent="0.25">
      <c r="C15" s="3" t="s">
        <v>23</v>
      </c>
      <c r="D15" s="66">
        <v>445</v>
      </c>
      <c r="E15" s="66">
        <v>263</v>
      </c>
      <c r="F15" s="62">
        <v>182</v>
      </c>
      <c r="G15" s="130"/>
      <c r="H15" s="62">
        <v>879</v>
      </c>
      <c r="I15" s="62">
        <v>209</v>
      </c>
      <c r="J15" s="62">
        <v>236</v>
      </c>
      <c r="K15" s="62">
        <v>437</v>
      </c>
      <c r="L15" s="62">
        <v>225</v>
      </c>
      <c r="M15" s="62">
        <v>212</v>
      </c>
      <c r="O15" s="62">
        <v>846</v>
      </c>
      <c r="P15" s="62">
        <v>197</v>
      </c>
      <c r="Q15" s="62">
        <v>224</v>
      </c>
      <c r="R15" s="62">
        <v>425</v>
      </c>
      <c r="S15" s="62">
        <v>210</v>
      </c>
      <c r="T15" s="62">
        <v>215</v>
      </c>
      <c r="V15" s="62">
        <v>653</v>
      </c>
      <c r="W15" s="62">
        <f t="shared" si="0"/>
        <v>175</v>
      </c>
      <c r="X15" s="62">
        <v>174</v>
      </c>
      <c r="Y15" s="62">
        <v>304</v>
      </c>
      <c r="Z15" s="62">
        <v>154</v>
      </c>
      <c r="AA15" s="62">
        <v>150</v>
      </c>
      <c r="AC15" s="62">
        <v>941</v>
      </c>
      <c r="AD15" s="8">
        <v>205</v>
      </c>
      <c r="AE15" s="62">
        <v>218</v>
      </c>
      <c r="AF15" s="62">
        <v>518</v>
      </c>
      <c r="AG15" s="62">
        <v>279</v>
      </c>
      <c r="AH15" s="62">
        <v>239</v>
      </c>
      <c r="AI15" s="8"/>
      <c r="AJ15" s="62">
        <v>737</v>
      </c>
      <c r="AK15" s="62">
        <v>189</v>
      </c>
      <c r="AL15" s="62">
        <v>209</v>
      </c>
      <c r="AM15" s="62">
        <v>339</v>
      </c>
      <c r="AN15" s="62">
        <v>185</v>
      </c>
      <c r="AO15" s="8">
        <v>154</v>
      </c>
      <c r="AP15" s="8"/>
      <c r="AQ15" s="8">
        <v>716</v>
      </c>
      <c r="AR15" s="8">
        <v>157</v>
      </c>
      <c r="AS15" s="8">
        <v>167</v>
      </c>
      <c r="AT15" s="8">
        <v>392</v>
      </c>
      <c r="AU15" s="8">
        <v>183</v>
      </c>
      <c r="AV15" s="8">
        <v>209</v>
      </c>
      <c r="AW15" s="8"/>
      <c r="AX15" s="8">
        <v>773</v>
      </c>
      <c r="AY15" s="8">
        <v>167</v>
      </c>
      <c r="AZ15" s="8">
        <v>218</v>
      </c>
      <c r="BA15" s="8">
        <v>388</v>
      </c>
      <c r="BB15" s="8">
        <v>199</v>
      </c>
      <c r="BC15" s="8">
        <v>189</v>
      </c>
      <c r="BD15" s="8"/>
      <c r="BE15" s="8">
        <v>635</v>
      </c>
      <c r="BF15" s="8">
        <v>165</v>
      </c>
      <c r="BG15" s="8">
        <v>171</v>
      </c>
      <c r="BH15" s="8">
        <v>299</v>
      </c>
      <c r="BI15" s="8">
        <v>183</v>
      </c>
      <c r="BJ15" s="8">
        <v>116</v>
      </c>
      <c r="BK15" s="8"/>
      <c r="BL15" s="8">
        <v>325</v>
      </c>
      <c r="BM15" s="8">
        <v>75</v>
      </c>
      <c r="BN15" s="8">
        <v>88</v>
      </c>
      <c r="BO15" s="8">
        <v>162</v>
      </c>
      <c r="BP15" s="8">
        <v>86</v>
      </c>
      <c r="BQ15" s="8">
        <v>76</v>
      </c>
      <c r="BR15" s="8"/>
      <c r="BS15" s="8">
        <v>259</v>
      </c>
      <c r="BT15" s="8">
        <v>48</v>
      </c>
      <c r="BU15" s="8">
        <v>79</v>
      </c>
      <c r="BV15" s="8">
        <v>132</v>
      </c>
      <c r="BW15" s="8">
        <v>73</v>
      </c>
      <c r="BX15" s="8">
        <v>59</v>
      </c>
      <c r="BY15" s="8"/>
      <c r="BZ15" s="8">
        <v>245</v>
      </c>
      <c r="CA15" s="8">
        <v>50</v>
      </c>
      <c r="CB15" s="8">
        <v>68</v>
      </c>
      <c r="CC15" s="8">
        <v>127</v>
      </c>
      <c r="CD15" s="8">
        <v>70</v>
      </c>
      <c r="CE15" s="8">
        <v>57</v>
      </c>
      <c r="CF15" s="7"/>
      <c r="CG15" s="7"/>
    </row>
    <row r="16" spans="1:85" s="3" customFormat="1" ht="17.100000000000001" customHeight="1" x14ac:dyDescent="0.25">
      <c r="C16" s="3" t="s">
        <v>24</v>
      </c>
      <c r="D16" s="66">
        <v>0</v>
      </c>
      <c r="E16" s="66">
        <v>0</v>
      </c>
      <c r="F16" s="62">
        <v>0</v>
      </c>
      <c r="H16" s="62">
        <v>0</v>
      </c>
      <c r="I16" s="62">
        <v>0</v>
      </c>
      <c r="J16" s="62">
        <v>0</v>
      </c>
      <c r="K16" s="62">
        <v>0</v>
      </c>
      <c r="L16" s="62">
        <v>0</v>
      </c>
      <c r="M16" s="62">
        <v>0</v>
      </c>
      <c r="O16" s="62">
        <v>0</v>
      </c>
      <c r="P16" s="62">
        <v>0</v>
      </c>
      <c r="Q16" s="62">
        <v>0</v>
      </c>
      <c r="R16" s="62">
        <v>0</v>
      </c>
      <c r="S16" s="62">
        <v>0</v>
      </c>
      <c r="T16" s="62">
        <v>0</v>
      </c>
      <c r="V16" s="62">
        <v>0</v>
      </c>
      <c r="W16" s="62">
        <f t="shared" si="0"/>
        <v>0</v>
      </c>
      <c r="X16" s="62">
        <v>0</v>
      </c>
      <c r="Y16" s="62">
        <v>0</v>
      </c>
      <c r="Z16" s="62">
        <v>0</v>
      </c>
      <c r="AA16" s="62">
        <v>0</v>
      </c>
      <c r="AC16" s="62">
        <v>0</v>
      </c>
      <c r="AD16" s="8">
        <v>0</v>
      </c>
      <c r="AE16" s="62">
        <v>0</v>
      </c>
      <c r="AF16" s="62">
        <v>0</v>
      </c>
      <c r="AG16" s="62">
        <v>0</v>
      </c>
      <c r="AH16" s="62">
        <v>0</v>
      </c>
      <c r="AI16" s="8"/>
      <c r="AJ16" s="62">
        <v>0</v>
      </c>
      <c r="AK16" s="62">
        <v>0</v>
      </c>
      <c r="AL16" s="62">
        <v>0</v>
      </c>
      <c r="AM16" s="62">
        <v>0</v>
      </c>
      <c r="AN16" s="62">
        <v>0</v>
      </c>
      <c r="AO16" s="8">
        <v>0</v>
      </c>
      <c r="AP16" s="8"/>
      <c r="AQ16" s="8">
        <v>0</v>
      </c>
      <c r="AR16" s="8">
        <v>0</v>
      </c>
      <c r="AS16" s="8">
        <v>0</v>
      </c>
      <c r="AT16" s="8">
        <v>0</v>
      </c>
      <c r="AU16" s="8">
        <v>0</v>
      </c>
      <c r="AV16" s="8">
        <v>0</v>
      </c>
      <c r="AW16" s="8"/>
      <c r="AX16" s="8">
        <v>84</v>
      </c>
      <c r="AY16" s="8">
        <v>6</v>
      </c>
      <c r="AZ16" s="8">
        <v>31</v>
      </c>
      <c r="BA16" s="8">
        <v>47</v>
      </c>
      <c r="BB16" s="8">
        <v>34</v>
      </c>
      <c r="BC16" s="8">
        <v>13</v>
      </c>
      <c r="BD16" s="8"/>
      <c r="BE16" s="8">
        <v>80</v>
      </c>
      <c r="BF16" s="8">
        <v>21</v>
      </c>
      <c r="BG16" s="8">
        <v>26</v>
      </c>
      <c r="BH16" s="8">
        <v>33</v>
      </c>
      <c r="BI16" s="8">
        <v>22</v>
      </c>
      <c r="BJ16" s="8">
        <v>11</v>
      </c>
      <c r="BK16" s="8"/>
      <c r="BL16" s="8">
        <v>76</v>
      </c>
      <c r="BM16" s="8">
        <v>17</v>
      </c>
      <c r="BN16" s="8">
        <v>23</v>
      </c>
      <c r="BO16" s="8">
        <v>36</v>
      </c>
      <c r="BP16" s="8">
        <v>23</v>
      </c>
      <c r="BQ16" s="8">
        <v>13</v>
      </c>
      <c r="BR16" s="8"/>
      <c r="BS16" s="8">
        <v>91</v>
      </c>
      <c r="BT16" s="8">
        <v>18</v>
      </c>
      <c r="BU16" s="8">
        <v>35</v>
      </c>
      <c r="BV16" s="8">
        <v>38</v>
      </c>
      <c r="BW16" s="8">
        <v>22</v>
      </c>
      <c r="BX16" s="8">
        <v>16</v>
      </c>
      <c r="BY16" s="8"/>
      <c r="BZ16" s="8">
        <v>107</v>
      </c>
      <c r="CA16" s="8">
        <v>23</v>
      </c>
      <c r="CB16" s="8">
        <v>35</v>
      </c>
      <c r="CC16" s="8">
        <v>49</v>
      </c>
      <c r="CD16" s="8">
        <v>28</v>
      </c>
      <c r="CE16" s="8">
        <v>21</v>
      </c>
      <c r="CF16" s="7"/>
      <c r="CG16" s="7"/>
    </row>
    <row r="17" spans="3:85" s="3" customFormat="1" ht="17.100000000000001" customHeight="1" x14ac:dyDescent="0.25">
      <c r="C17" s="3" t="s">
        <v>25</v>
      </c>
      <c r="D17" s="66">
        <v>238</v>
      </c>
      <c r="E17" s="66">
        <v>165</v>
      </c>
      <c r="F17" s="62">
        <v>73</v>
      </c>
      <c r="H17" s="62">
        <v>615</v>
      </c>
      <c r="I17" s="62">
        <v>135</v>
      </c>
      <c r="J17" s="62">
        <v>179</v>
      </c>
      <c r="K17" s="62">
        <v>301</v>
      </c>
      <c r="L17" s="62">
        <v>155</v>
      </c>
      <c r="M17" s="62">
        <v>146</v>
      </c>
      <c r="O17" s="62">
        <v>579</v>
      </c>
      <c r="P17" s="62">
        <v>164</v>
      </c>
      <c r="Q17" s="62">
        <v>174</v>
      </c>
      <c r="R17" s="62">
        <v>241</v>
      </c>
      <c r="S17" s="62">
        <v>132</v>
      </c>
      <c r="T17" s="62">
        <v>109</v>
      </c>
      <c r="V17" s="62">
        <v>564</v>
      </c>
      <c r="W17" s="62">
        <f t="shared" si="0"/>
        <v>94</v>
      </c>
      <c r="X17" s="62">
        <v>138</v>
      </c>
      <c r="Y17" s="62">
        <v>332</v>
      </c>
      <c r="Z17" s="62">
        <v>178</v>
      </c>
      <c r="AA17" s="62">
        <v>154</v>
      </c>
      <c r="AC17" s="62">
        <v>1020</v>
      </c>
      <c r="AD17" s="8">
        <f>+AC17-AE17-AF17</f>
        <v>202</v>
      </c>
      <c r="AE17" s="62">
        <v>254</v>
      </c>
      <c r="AF17" s="62">
        <v>564</v>
      </c>
      <c r="AG17" s="62">
        <v>320</v>
      </c>
      <c r="AH17" s="62">
        <v>244</v>
      </c>
      <c r="AI17" s="8"/>
      <c r="AJ17" s="62">
        <v>905</v>
      </c>
      <c r="AK17" s="62">
        <v>216</v>
      </c>
      <c r="AL17" s="62">
        <v>250</v>
      </c>
      <c r="AM17" s="62">
        <v>439</v>
      </c>
      <c r="AN17" s="62">
        <v>251</v>
      </c>
      <c r="AO17" s="8">
        <v>188</v>
      </c>
      <c r="AP17" s="8"/>
      <c r="AQ17" s="8">
        <v>836</v>
      </c>
      <c r="AR17" s="8">
        <v>196</v>
      </c>
      <c r="AS17" s="8">
        <v>241</v>
      </c>
      <c r="AT17" s="8">
        <v>399</v>
      </c>
      <c r="AU17" s="8">
        <v>177</v>
      </c>
      <c r="AV17" s="8">
        <v>222</v>
      </c>
      <c r="AW17" s="8"/>
      <c r="AX17" s="8">
        <v>877</v>
      </c>
      <c r="AY17" s="8">
        <v>191</v>
      </c>
      <c r="AZ17" s="8">
        <v>263</v>
      </c>
      <c r="BA17" s="8">
        <v>423</v>
      </c>
      <c r="BB17" s="8">
        <v>241</v>
      </c>
      <c r="BC17" s="8">
        <v>182</v>
      </c>
      <c r="BD17" s="8"/>
      <c r="BE17" s="8">
        <v>690</v>
      </c>
      <c r="BF17" s="8">
        <v>214</v>
      </c>
      <c r="BG17" s="8">
        <v>199</v>
      </c>
      <c r="BH17" s="8">
        <v>277</v>
      </c>
      <c r="BI17" s="8">
        <v>181</v>
      </c>
      <c r="BJ17" s="8">
        <v>96</v>
      </c>
      <c r="BK17" s="8"/>
      <c r="BL17" s="8">
        <v>452.46199999999999</v>
      </c>
      <c r="BM17" s="8">
        <v>128</v>
      </c>
      <c r="BN17" s="8">
        <v>114</v>
      </c>
      <c r="BO17" s="8">
        <v>210</v>
      </c>
      <c r="BP17" s="8">
        <v>125</v>
      </c>
      <c r="BQ17" s="8">
        <v>86</v>
      </c>
      <c r="BR17" s="8"/>
      <c r="BS17" s="8">
        <v>405</v>
      </c>
      <c r="BT17" s="8">
        <v>84</v>
      </c>
      <c r="BU17" s="8">
        <v>115.6</v>
      </c>
      <c r="BV17" s="8">
        <v>205.2</v>
      </c>
      <c r="BW17" s="8">
        <v>118.3</v>
      </c>
      <c r="BX17" s="8">
        <v>86.9</v>
      </c>
      <c r="BY17" s="8"/>
      <c r="BZ17" s="8">
        <v>410</v>
      </c>
      <c r="CA17" s="8">
        <v>116</v>
      </c>
      <c r="CB17" s="8">
        <v>111.8</v>
      </c>
      <c r="CC17" s="8">
        <v>182.5</v>
      </c>
      <c r="CD17" s="8">
        <v>111</v>
      </c>
      <c r="CE17" s="8">
        <v>71.5</v>
      </c>
      <c r="CF17" s="7"/>
      <c r="CG17" s="7"/>
    </row>
    <row r="18" spans="3:85" s="3" customFormat="1" ht="17.100000000000001" customHeight="1" x14ac:dyDescent="0.25">
      <c r="C18" s="3" t="s">
        <v>26</v>
      </c>
      <c r="D18" s="66">
        <v>84</v>
      </c>
      <c r="E18" s="66">
        <v>85</v>
      </c>
      <c r="F18" s="62">
        <v>-1</v>
      </c>
      <c r="H18" s="62">
        <v>291</v>
      </c>
      <c r="I18" s="62">
        <v>62</v>
      </c>
      <c r="J18" s="62">
        <v>93</v>
      </c>
      <c r="K18" s="62">
        <v>136</v>
      </c>
      <c r="L18" s="62">
        <v>72</v>
      </c>
      <c r="M18" s="62">
        <v>64</v>
      </c>
      <c r="O18" s="62">
        <v>63</v>
      </c>
      <c r="P18" s="62">
        <v>82</v>
      </c>
      <c r="Q18" s="62">
        <v>101</v>
      </c>
      <c r="R18" s="62">
        <v>67</v>
      </c>
      <c r="S18" s="62">
        <v>41</v>
      </c>
      <c r="T18" s="62">
        <v>26</v>
      </c>
      <c r="V18" s="62">
        <v>244</v>
      </c>
      <c r="W18" s="62">
        <f t="shared" si="0"/>
        <v>32</v>
      </c>
      <c r="X18" s="62">
        <v>53</v>
      </c>
      <c r="Y18" s="62">
        <v>159</v>
      </c>
      <c r="Z18" s="62">
        <v>87</v>
      </c>
      <c r="AA18" s="62">
        <v>72</v>
      </c>
      <c r="AC18" s="62">
        <v>657</v>
      </c>
      <c r="AD18" s="8">
        <f t="shared" ref="AD18:AD22" si="1">+AC18-AE18-AF18</f>
        <v>111</v>
      </c>
      <c r="AE18" s="62">
        <v>160</v>
      </c>
      <c r="AF18" s="62">
        <v>386</v>
      </c>
      <c r="AG18" s="62">
        <v>227</v>
      </c>
      <c r="AH18" s="62">
        <v>159</v>
      </c>
      <c r="AI18" s="8"/>
      <c r="AJ18" s="62">
        <v>591</v>
      </c>
      <c r="AK18" s="62">
        <v>139</v>
      </c>
      <c r="AL18" s="62">
        <v>171</v>
      </c>
      <c r="AM18" s="62">
        <v>281</v>
      </c>
      <c r="AN18" s="62">
        <v>172</v>
      </c>
      <c r="AO18" s="8">
        <v>109</v>
      </c>
      <c r="AP18" s="8"/>
      <c r="AQ18" s="8">
        <v>521</v>
      </c>
      <c r="AR18" s="8">
        <v>125</v>
      </c>
      <c r="AS18" s="8">
        <v>162</v>
      </c>
      <c r="AT18" s="8">
        <v>234</v>
      </c>
      <c r="AU18" s="8">
        <v>104</v>
      </c>
      <c r="AV18" s="8">
        <v>130</v>
      </c>
      <c r="AW18" s="8"/>
      <c r="AX18" s="8">
        <v>539</v>
      </c>
      <c r="AY18" s="8">
        <v>104</v>
      </c>
      <c r="AZ18" s="8">
        <v>182</v>
      </c>
      <c r="BA18" s="8">
        <v>253</v>
      </c>
      <c r="BB18" s="8">
        <v>156</v>
      </c>
      <c r="BC18" s="8">
        <v>97</v>
      </c>
      <c r="BD18" s="8"/>
      <c r="BE18" s="8">
        <v>410</v>
      </c>
      <c r="BF18" s="8">
        <v>110</v>
      </c>
      <c r="BG18" s="8">
        <v>143</v>
      </c>
      <c r="BH18" s="8">
        <v>157</v>
      </c>
      <c r="BI18" s="8">
        <v>117</v>
      </c>
      <c r="BJ18" s="8">
        <v>40</v>
      </c>
      <c r="BK18" s="8"/>
      <c r="BL18" s="8">
        <v>241.98000000000005</v>
      </c>
      <c r="BM18" s="8">
        <v>60</v>
      </c>
      <c r="BN18" s="8">
        <v>71</v>
      </c>
      <c r="BO18" s="8">
        <v>111</v>
      </c>
      <c r="BP18" s="8">
        <v>74</v>
      </c>
      <c r="BQ18" s="8">
        <v>37</v>
      </c>
      <c r="BR18" s="8"/>
      <c r="BS18" s="8">
        <v>211</v>
      </c>
      <c r="BT18" s="8">
        <v>45</v>
      </c>
      <c r="BU18" s="8">
        <v>63.7</v>
      </c>
      <c r="BV18" s="8">
        <v>102.5</v>
      </c>
      <c r="BW18" s="8">
        <v>65.900000000000006</v>
      </c>
      <c r="BX18" s="8">
        <v>36.6</v>
      </c>
      <c r="BY18" s="8"/>
      <c r="BZ18" s="8">
        <v>182</v>
      </c>
      <c r="CA18" s="8">
        <v>41</v>
      </c>
      <c r="CB18" s="8">
        <v>62.7</v>
      </c>
      <c r="CC18" s="8">
        <v>78.3</v>
      </c>
      <c r="CD18" s="8">
        <v>59.2</v>
      </c>
      <c r="CE18" s="8">
        <v>19.100000000000001</v>
      </c>
    </row>
    <row r="19" spans="3:85" s="3" customFormat="1" ht="17.100000000000001" customHeight="1" x14ac:dyDescent="0.25">
      <c r="C19" s="3" t="s">
        <v>27</v>
      </c>
      <c r="D19" s="66">
        <v>84</v>
      </c>
      <c r="E19" s="66">
        <v>85</v>
      </c>
      <c r="F19" s="62">
        <v>-1</v>
      </c>
      <c r="H19" s="62">
        <v>194</v>
      </c>
      <c r="I19" s="62">
        <v>48</v>
      </c>
      <c r="J19" s="62">
        <v>50</v>
      </c>
      <c r="K19" s="62">
        <v>96</v>
      </c>
      <c r="L19" s="62">
        <v>32</v>
      </c>
      <c r="M19" s="62">
        <v>64</v>
      </c>
      <c r="O19" s="62">
        <v>228</v>
      </c>
      <c r="P19" s="62">
        <v>211</v>
      </c>
      <c r="Q19" s="62">
        <v>92</v>
      </c>
      <c r="R19" s="62">
        <v>-75</v>
      </c>
      <c r="S19" s="62">
        <v>28</v>
      </c>
      <c r="T19" s="62">
        <v>-103</v>
      </c>
      <c r="V19" s="62">
        <v>58</v>
      </c>
      <c r="W19" s="62">
        <f t="shared" si="0"/>
        <v>-47</v>
      </c>
      <c r="X19" s="62">
        <v>23</v>
      </c>
      <c r="Y19" s="62">
        <v>82</v>
      </c>
      <c r="Z19" s="62">
        <v>19</v>
      </c>
      <c r="AA19" s="62">
        <v>63</v>
      </c>
      <c r="AC19" s="62">
        <v>615</v>
      </c>
      <c r="AD19" s="8">
        <f t="shared" si="1"/>
        <v>97</v>
      </c>
      <c r="AE19" s="62">
        <v>151</v>
      </c>
      <c r="AF19" s="62">
        <v>367</v>
      </c>
      <c r="AG19" s="62">
        <v>218</v>
      </c>
      <c r="AH19" s="62">
        <v>149</v>
      </c>
      <c r="AI19" s="8"/>
      <c r="AJ19" s="62">
        <v>567</v>
      </c>
      <c r="AK19" s="62">
        <v>112</v>
      </c>
      <c r="AL19" s="62">
        <v>167</v>
      </c>
      <c r="AM19" s="62">
        <v>281</v>
      </c>
      <c r="AN19" s="62">
        <v>172</v>
      </c>
      <c r="AO19" s="8">
        <v>109</v>
      </c>
      <c r="AP19" s="8"/>
      <c r="AQ19" s="8">
        <v>521</v>
      </c>
      <c r="AR19" s="8">
        <v>125</v>
      </c>
      <c r="AS19" s="8">
        <v>162</v>
      </c>
      <c r="AT19" s="8">
        <v>234</v>
      </c>
      <c r="AU19" s="8">
        <v>104</v>
      </c>
      <c r="AV19" s="8">
        <v>130</v>
      </c>
      <c r="AW19" s="8"/>
      <c r="AX19" s="8">
        <v>531</v>
      </c>
      <c r="AY19" s="8">
        <v>96</v>
      </c>
      <c r="AZ19" s="8">
        <v>182</v>
      </c>
      <c r="BA19" s="8">
        <v>253</v>
      </c>
      <c r="BB19" s="8">
        <v>156</v>
      </c>
      <c r="BC19" s="8">
        <v>97</v>
      </c>
      <c r="BD19" s="8"/>
      <c r="BE19" s="8">
        <v>345</v>
      </c>
      <c r="BF19" s="8">
        <v>84</v>
      </c>
      <c r="BG19" s="8">
        <v>127</v>
      </c>
      <c r="BH19" s="8">
        <v>134</v>
      </c>
      <c r="BI19" s="8">
        <v>110</v>
      </c>
      <c r="BJ19" s="8">
        <v>24</v>
      </c>
      <c r="BK19" s="8"/>
      <c r="BL19" s="8">
        <v>212</v>
      </c>
      <c r="BM19" s="8">
        <v>50</v>
      </c>
      <c r="BN19" s="8">
        <v>66</v>
      </c>
      <c r="BO19" s="8">
        <v>96</v>
      </c>
      <c r="BP19" s="8">
        <v>65</v>
      </c>
      <c r="BQ19" s="8">
        <v>32</v>
      </c>
      <c r="BR19" s="8"/>
      <c r="BS19" s="8">
        <v>214</v>
      </c>
      <c r="BT19" s="8">
        <v>51</v>
      </c>
      <c r="BU19" s="8">
        <v>63.2</v>
      </c>
      <c r="BV19" s="8">
        <v>99.8</v>
      </c>
      <c r="BW19" s="8">
        <v>64.5</v>
      </c>
      <c r="BX19" s="8">
        <v>35.299999999999997</v>
      </c>
      <c r="BY19" s="8"/>
      <c r="BZ19" s="8">
        <v>232</v>
      </c>
      <c r="CA19" s="8">
        <v>63</v>
      </c>
      <c r="CB19" s="8">
        <v>62.3</v>
      </c>
      <c r="CC19" s="8">
        <v>106.7</v>
      </c>
      <c r="CD19" s="8">
        <v>56.7</v>
      </c>
      <c r="CE19" s="8">
        <v>50</v>
      </c>
    </row>
    <row r="20" spans="3:85" s="3" customFormat="1" ht="17.100000000000001" customHeight="1" x14ac:dyDescent="0.25">
      <c r="C20" s="3" t="s">
        <v>28</v>
      </c>
      <c r="D20" s="66">
        <v>0</v>
      </c>
      <c r="E20" s="66">
        <v>43</v>
      </c>
      <c r="F20" s="62">
        <v>-43</v>
      </c>
      <c r="H20" s="62">
        <v>112</v>
      </c>
      <c r="I20" s="62">
        <v>19</v>
      </c>
      <c r="J20" s="62">
        <v>53</v>
      </c>
      <c r="K20" s="62">
        <v>40</v>
      </c>
      <c r="L20" s="62">
        <v>24</v>
      </c>
      <c r="M20" s="62">
        <v>16</v>
      </c>
      <c r="O20" s="62">
        <v>63</v>
      </c>
      <c r="P20" s="62">
        <v>36</v>
      </c>
      <c r="Q20" s="62">
        <v>53</v>
      </c>
      <c r="R20" s="62">
        <v>-26</v>
      </c>
      <c r="S20" s="62">
        <v>-5</v>
      </c>
      <c r="T20" s="62">
        <v>-21</v>
      </c>
      <c r="V20" s="62">
        <v>57</v>
      </c>
      <c r="W20" s="62">
        <f t="shared" si="0"/>
        <v>-15</v>
      </c>
      <c r="X20" s="62">
        <v>13</v>
      </c>
      <c r="Y20" s="62">
        <v>59</v>
      </c>
      <c r="Z20" s="62">
        <v>38</v>
      </c>
      <c r="AA20" s="62">
        <v>21</v>
      </c>
      <c r="AC20" s="62">
        <v>455</v>
      </c>
      <c r="AD20" s="8">
        <f t="shared" si="1"/>
        <v>58</v>
      </c>
      <c r="AE20" s="62">
        <v>110</v>
      </c>
      <c r="AF20" s="62">
        <v>287</v>
      </c>
      <c r="AG20" s="62">
        <v>177</v>
      </c>
      <c r="AH20" s="62">
        <v>110</v>
      </c>
      <c r="AI20" s="8"/>
      <c r="AJ20" s="62">
        <v>408</v>
      </c>
      <c r="AK20" s="62">
        <v>94</v>
      </c>
      <c r="AL20" s="62">
        <v>125</v>
      </c>
      <c r="AM20" s="62">
        <v>189</v>
      </c>
      <c r="AN20" s="62">
        <v>125</v>
      </c>
      <c r="AO20" s="8">
        <v>64</v>
      </c>
      <c r="AP20" s="8"/>
      <c r="AQ20" s="8">
        <v>332</v>
      </c>
      <c r="AR20" s="8">
        <v>74</v>
      </c>
      <c r="AS20" s="8">
        <v>116</v>
      </c>
      <c r="AT20" s="8">
        <v>142</v>
      </c>
      <c r="AU20" s="8">
        <v>57</v>
      </c>
      <c r="AV20" s="8">
        <v>85</v>
      </c>
      <c r="AW20" s="8"/>
      <c r="AX20" s="8">
        <v>366</v>
      </c>
      <c r="AY20" s="8">
        <v>60</v>
      </c>
      <c r="AZ20" s="8">
        <v>137</v>
      </c>
      <c r="BA20" s="8">
        <v>169</v>
      </c>
      <c r="BB20" s="8">
        <v>114</v>
      </c>
      <c r="BC20" s="8">
        <v>55</v>
      </c>
      <c r="BD20" s="8"/>
      <c r="BE20" s="8">
        <v>228</v>
      </c>
      <c r="BF20" s="8">
        <v>43</v>
      </c>
      <c r="BG20" s="8">
        <v>103</v>
      </c>
      <c r="BH20" s="8">
        <v>82</v>
      </c>
      <c r="BI20" s="8">
        <v>69</v>
      </c>
      <c r="BJ20" s="8">
        <v>13</v>
      </c>
      <c r="BK20" s="8"/>
      <c r="BL20" s="8">
        <v>165</v>
      </c>
      <c r="BM20" s="8">
        <v>41</v>
      </c>
      <c r="BN20" s="8">
        <v>51</v>
      </c>
      <c r="BO20" s="8">
        <v>73</v>
      </c>
      <c r="BP20" s="8">
        <v>55</v>
      </c>
      <c r="BQ20" s="8">
        <v>17</v>
      </c>
      <c r="BR20" s="8"/>
      <c r="BS20" s="8">
        <v>122</v>
      </c>
      <c r="BT20" s="8">
        <v>17</v>
      </c>
      <c r="BU20" s="8">
        <v>44.9</v>
      </c>
      <c r="BV20" s="8">
        <v>59.9</v>
      </c>
      <c r="BW20" s="8">
        <v>44</v>
      </c>
      <c r="BX20" s="8">
        <v>15.9</v>
      </c>
      <c r="BY20" s="8"/>
      <c r="BZ20" s="8">
        <v>80</v>
      </c>
      <c r="CA20" s="8">
        <v>11</v>
      </c>
      <c r="CB20" s="8">
        <v>37.6</v>
      </c>
      <c r="CC20" s="8">
        <v>31.2</v>
      </c>
      <c r="CD20" s="8">
        <v>34.799999999999997</v>
      </c>
      <c r="CE20" s="8">
        <v>-3.6</v>
      </c>
    </row>
    <row r="21" spans="3:85" s="3" customFormat="1" ht="17.100000000000001" customHeight="1" x14ac:dyDescent="0.25">
      <c r="C21" s="3" t="s">
        <v>29</v>
      </c>
      <c r="D21" s="66">
        <v>0</v>
      </c>
      <c r="E21" s="66">
        <v>43</v>
      </c>
      <c r="F21" s="62">
        <v>-43</v>
      </c>
      <c r="H21" s="62">
        <v>-557</v>
      </c>
      <c r="I21" s="62">
        <v>5</v>
      </c>
      <c r="J21" s="62">
        <v>10</v>
      </c>
      <c r="K21" s="62">
        <v>-572</v>
      </c>
      <c r="L21" s="62">
        <v>-588</v>
      </c>
      <c r="M21" s="62">
        <v>16</v>
      </c>
      <c r="O21" s="62">
        <v>41</v>
      </c>
      <c r="P21" s="62">
        <v>165</v>
      </c>
      <c r="Q21" s="62">
        <v>44</v>
      </c>
      <c r="R21" s="62">
        <v>-168</v>
      </c>
      <c r="S21" s="62">
        <v>-18</v>
      </c>
      <c r="T21" s="62">
        <v>-150</v>
      </c>
      <c r="V21" s="62">
        <v>-230</v>
      </c>
      <c r="W21" s="62">
        <f t="shared" si="0"/>
        <v>-96</v>
      </c>
      <c r="X21" s="62">
        <v>-19</v>
      </c>
      <c r="Y21" s="62">
        <v>-115</v>
      </c>
      <c r="Z21" s="62">
        <v>-127</v>
      </c>
      <c r="AA21" s="62">
        <v>12</v>
      </c>
      <c r="AC21" s="62">
        <v>413</v>
      </c>
      <c r="AD21" s="8">
        <f t="shared" si="1"/>
        <v>44</v>
      </c>
      <c r="AE21" s="62">
        <v>101</v>
      </c>
      <c r="AF21" s="62">
        <v>268</v>
      </c>
      <c r="AG21" s="62">
        <v>168</v>
      </c>
      <c r="AH21" s="62">
        <v>100</v>
      </c>
      <c r="AI21" s="8"/>
      <c r="AJ21" s="62">
        <v>377</v>
      </c>
      <c r="AK21" s="62">
        <v>67</v>
      </c>
      <c r="AL21" s="62">
        <v>121</v>
      </c>
      <c r="AM21" s="62">
        <v>189</v>
      </c>
      <c r="AN21" s="62">
        <v>125</v>
      </c>
      <c r="AO21" s="8">
        <v>64</v>
      </c>
      <c r="AP21" s="8"/>
      <c r="AQ21" s="8">
        <v>332</v>
      </c>
      <c r="AR21" s="8">
        <v>74</v>
      </c>
      <c r="AS21" s="8">
        <v>116</v>
      </c>
      <c r="AT21" s="8">
        <v>142</v>
      </c>
      <c r="AU21" s="8">
        <v>57</v>
      </c>
      <c r="AV21" s="8">
        <v>85</v>
      </c>
      <c r="AW21" s="8"/>
      <c r="AX21" s="8">
        <v>358</v>
      </c>
      <c r="AY21" s="8">
        <v>52</v>
      </c>
      <c r="AZ21" s="8">
        <v>137</v>
      </c>
      <c r="BA21" s="8">
        <v>169</v>
      </c>
      <c r="BB21" s="8">
        <v>114</v>
      </c>
      <c r="BC21" s="8">
        <v>55</v>
      </c>
      <c r="BD21" s="8"/>
      <c r="BE21" s="8">
        <v>163</v>
      </c>
      <c r="BF21" s="8">
        <v>17</v>
      </c>
      <c r="BG21" s="8">
        <v>87</v>
      </c>
      <c r="BH21" s="8">
        <v>59</v>
      </c>
      <c r="BI21" s="8">
        <v>62</v>
      </c>
      <c r="BJ21" s="8">
        <v>-3</v>
      </c>
      <c r="BK21" s="8"/>
      <c r="BL21" s="8">
        <v>134</v>
      </c>
      <c r="BM21" s="8">
        <v>30</v>
      </c>
      <c r="BN21" s="8">
        <v>46</v>
      </c>
      <c r="BO21" s="8">
        <v>58</v>
      </c>
      <c r="BP21" s="8">
        <v>46</v>
      </c>
      <c r="BQ21" s="8">
        <v>12</v>
      </c>
      <c r="BR21" s="8"/>
      <c r="BS21" s="8">
        <v>125</v>
      </c>
      <c r="BT21" s="8">
        <v>23</v>
      </c>
      <c r="BU21" s="8">
        <v>44.5</v>
      </c>
      <c r="BV21" s="8">
        <v>57.2</v>
      </c>
      <c r="BW21" s="8">
        <v>42.6</v>
      </c>
      <c r="BX21" s="8">
        <v>14.6</v>
      </c>
      <c r="BY21" s="8"/>
      <c r="BZ21" s="8">
        <v>130</v>
      </c>
      <c r="CA21" s="8">
        <v>33</v>
      </c>
      <c r="CB21" s="8">
        <v>37.200000000000003</v>
      </c>
      <c r="CC21" s="8">
        <v>59.6</v>
      </c>
      <c r="CD21" s="8">
        <v>32.299999999999997</v>
      </c>
      <c r="CE21" s="8">
        <v>27.3</v>
      </c>
    </row>
    <row r="22" spans="3:85" s="3" customFormat="1" ht="17.100000000000001" customHeight="1" x14ac:dyDescent="0.25">
      <c r="C22" s="3" t="s">
        <v>30</v>
      </c>
      <c r="D22" s="66">
        <v>-19</v>
      </c>
      <c r="E22" s="66">
        <v>31</v>
      </c>
      <c r="F22" s="62">
        <v>-50</v>
      </c>
      <c r="H22" s="62">
        <v>-604</v>
      </c>
      <c r="I22" s="62">
        <v>-5</v>
      </c>
      <c r="J22" s="62">
        <v>0</v>
      </c>
      <c r="K22" s="62">
        <v>-599</v>
      </c>
      <c r="L22" s="62">
        <v>-599</v>
      </c>
      <c r="M22" s="62">
        <v>0</v>
      </c>
      <c r="O22" s="62">
        <v>-29</v>
      </c>
      <c r="P22" s="62">
        <v>151</v>
      </c>
      <c r="Q22" s="62">
        <v>26</v>
      </c>
      <c r="R22" s="62">
        <v>-206</v>
      </c>
      <c r="S22" s="62">
        <v>-39</v>
      </c>
      <c r="T22" s="62">
        <v>-167</v>
      </c>
      <c r="V22" s="62">
        <v>-246</v>
      </c>
      <c r="W22" s="62">
        <f t="shared" si="0"/>
        <v>-74</v>
      </c>
      <c r="X22" s="62">
        <v>-35</v>
      </c>
      <c r="Y22" s="62">
        <v>-137</v>
      </c>
      <c r="Z22" s="62">
        <v>-139</v>
      </c>
      <c r="AA22" s="62">
        <v>2</v>
      </c>
      <c r="AC22" s="62">
        <v>398</v>
      </c>
      <c r="AD22" s="8">
        <f t="shared" si="1"/>
        <v>41</v>
      </c>
      <c r="AE22" s="62">
        <v>98</v>
      </c>
      <c r="AF22" s="62">
        <v>259</v>
      </c>
      <c r="AG22" s="62">
        <v>164</v>
      </c>
      <c r="AH22" s="62">
        <v>95</v>
      </c>
      <c r="AI22" s="8"/>
      <c r="AJ22" s="62">
        <v>356</v>
      </c>
      <c r="AK22" s="62">
        <v>62</v>
      </c>
      <c r="AL22" s="62">
        <v>115</v>
      </c>
      <c r="AM22" s="62">
        <v>179</v>
      </c>
      <c r="AN22" s="62">
        <v>120</v>
      </c>
      <c r="AO22" s="8">
        <v>59</v>
      </c>
      <c r="AP22" s="8"/>
      <c r="AQ22" s="8">
        <v>307</v>
      </c>
      <c r="AR22" s="8">
        <v>67</v>
      </c>
      <c r="AS22" s="8">
        <v>107</v>
      </c>
      <c r="AT22" s="8">
        <v>133</v>
      </c>
      <c r="AU22" s="8">
        <v>53</v>
      </c>
      <c r="AV22" s="8">
        <v>80</v>
      </c>
      <c r="AW22" s="8"/>
      <c r="AX22" s="8">
        <v>205</v>
      </c>
      <c r="AY22" s="8">
        <v>-80</v>
      </c>
      <c r="AZ22" s="8">
        <v>128</v>
      </c>
      <c r="BA22" s="8">
        <v>157</v>
      </c>
      <c r="BB22" s="8">
        <v>108</v>
      </c>
      <c r="BC22" s="8">
        <v>49</v>
      </c>
      <c r="BD22" s="8"/>
      <c r="BE22" s="8">
        <v>125</v>
      </c>
      <c r="BF22" s="8">
        <v>4</v>
      </c>
      <c r="BG22" s="8">
        <v>79</v>
      </c>
      <c r="BH22" s="8">
        <v>42</v>
      </c>
      <c r="BI22" s="8">
        <v>52</v>
      </c>
      <c r="BJ22" s="8">
        <v>-10</v>
      </c>
      <c r="BK22" s="8"/>
      <c r="BL22" s="8">
        <v>116</v>
      </c>
      <c r="BM22" s="8">
        <v>26</v>
      </c>
      <c r="BN22" s="8">
        <v>41</v>
      </c>
      <c r="BO22" s="8">
        <v>49</v>
      </c>
      <c r="BP22" s="8">
        <v>42</v>
      </c>
      <c r="BQ22" s="8">
        <v>8</v>
      </c>
      <c r="BR22" s="8"/>
      <c r="BS22" s="8">
        <v>104</v>
      </c>
      <c r="BT22" s="8">
        <v>18</v>
      </c>
      <c r="BU22" s="8">
        <v>39.799999999999997</v>
      </c>
      <c r="BV22" s="8">
        <v>46.5</v>
      </c>
      <c r="BW22" s="8">
        <v>37.4</v>
      </c>
      <c r="BX22" s="8">
        <v>9.1</v>
      </c>
      <c r="BY22" s="8"/>
      <c r="BZ22" s="8">
        <v>94</v>
      </c>
      <c r="CA22" s="8">
        <v>26</v>
      </c>
      <c r="CB22" s="8">
        <v>27.7</v>
      </c>
      <c r="CC22" s="8">
        <v>40.5</v>
      </c>
      <c r="CD22" s="8">
        <v>22.8</v>
      </c>
      <c r="CE22" s="8">
        <v>17.7</v>
      </c>
    </row>
    <row r="23" spans="3:85" s="3" customFormat="1" ht="17.100000000000001" customHeight="1" thickBot="1" x14ac:dyDescent="0.3">
      <c r="C23" s="5" t="s">
        <v>31</v>
      </c>
      <c r="D23" s="67">
        <v>-41</v>
      </c>
      <c r="E23" s="67">
        <v>13</v>
      </c>
      <c r="F23" s="63">
        <v>-54</v>
      </c>
      <c r="G23" s="5"/>
      <c r="H23" s="63">
        <v>-665</v>
      </c>
      <c r="I23" s="63">
        <v>-28</v>
      </c>
      <c r="J23" s="63">
        <v>-9</v>
      </c>
      <c r="K23" s="63">
        <v>-628</v>
      </c>
      <c r="L23" s="63">
        <v>-616</v>
      </c>
      <c r="M23" s="63">
        <v>-12</v>
      </c>
      <c r="N23" s="5"/>
      <c r="O23" s="63">
        <v>-50</v>
      </c>
      <c r="P23" s="63">
        <v>90</v>
      </c>
      <c r="Q23" s="63">
        <v>19</v>
      </c>
      <c r="R23" s="63">
        <v>-159</v>
      </c>
      <c r="S23" s="63">
        <v>-29</v>
      </c>
      <c r="T23" s="63">
        <v>-130</v>
      </c>
      <c r="U23" s="5"/>
      <c r="V23" s="63">
        <v>-246</v>
      </c>
      <c r="W23" s="63">
        <f t="shared" si="0"/>
        <v>-109</v>
      </c>
      <c r="X23" s="63">
        <v>-29</v>
      </c>
      <c r="Y23" s="63">
        <v>-108</v>
      </c>
      <c r="Z23" s="63">
        <v>-101</v>
      </c>
      <c r="AA23" s="63">
        <v>-7</v>
      </c>
      <c r="AB23" s="5"/>
      <c r="AC23" s="63">
        <v>317</v>
      </c>
      <c r="AD23" s="10">
        <f>+AC23-AE23-AF23</f>
        <v>34</v>
      </c>
      <c r="AE23" s="63">
        <v>82</v>
      </c>
      <c r="AF23" s="63">
        <v>201</v>
      </c>
      <c r="AG23" s="63">
        <v>129</v>
      </c>
      <c r="AH23" s="63">
        <v>72</v>
      </c>
      <c r="AI23" s="10"/>
      <c r="AJ23" s="63">
        <v>321</v>
      </c>
      <c r="AK23" s="63">
        <v>91</v>
      </c>
      <c r="AL23" s="63">
        <v>88</v>
      </c>
      <c r="AM23" s="63">
        <v>142</v>
      </c>
      <c r="AN23" s="63">
        <v>93</v>
      </c>
      <c r="AO23" s="10">
        <v>49</v>
      </c>
      <c r="AP23" s="10"/>
      <c r="AQ23" s="10">
        <v>251</v>
      </c>
      <c r="AR23" s="10">
        <v>66</v>
      </c>
      <c r="AS23" s="10">
        <v>83</v>
      </c>
      <c r="AT23" s="10">
        <v>102</v>
      </c>
      <c r="AU23" s="10">
        <v>38</v>
      </c>
      <c r="AV23" s="10">
        <v>64</v>
      </c>
      <c r="AW23" s="10"/>
      <c r="AX23" s="10">
        <v>150</v>
      </c>
      <c r="AY23" s="10">
        <v>-75</v>
      </c>
      <c r="AZ23" s="10">
        <v>97</v>
      </c>
      <c r="BA23" s="10">
        <v>128</v>
      </c>
      <c r="BB23" s="10">
        <v>89</v>
      </c>
      <c r="BC23" s="10">
        <v>39</v>
      </c>
      <c r="BD23" s="10"/>
      <c r="BE23" s="10">
        <v>125</v>
      </c>
      <c r="BF23" s="10">
        <v>25</v>
      </c>
      <c r="BG23" s="10">
        <v>57</v>
      </c>
      <c r="BH23" s="10">
        <v>43</v>
      </c>
      <c r="BI23" s="10">
        <v>57</v>
      </c>
      <c r="BJ23" s="10">
        <v>-14</v>
      </c>
      <c r="BK23" s="10"/>
      <c r="BL23" s="10">
        <v>90</v>
      </c>
      <c r="BM23" s="10">
        <v>14</v>
      </c>
      <c r="BN23" s="10">
        <v>38</v>
      </c>
      <c r="BO23" s="10">
        <v>38</v>
      </c>
      <c r="BP23" s="10">
        <v>37</v>
      </c>
      <c r="BQ23" s="10">
        <v>3</v>
      </c>
      <c r="BR23" s="10"/>
      <c r="BS23" s="10">
        <v>89</v>
      </c>
      <c r="BT23" s="10">
        <v>27</v>
      </c>
      <c r="BU23" s="10">
        <v>31.6</v>
      </c>
      <c r="BV23" s="10">
        <v>30.1</v>
      </c>
      <c r="BW23" s="10">
        <v>29</v>
      </c>
      <c r="BX23" s="10">
        <v>1.1000000000000001</v>
      </c>
      <c r="BY23" s="10"/>
      <c r="BZ23" s="10">
        <v>39</v>
      </c>
      <c r="CA23" s="10">
        <v>9</v>
      </c>
      <c r="CB23" s="10">
        <v>4.3</v>
      </c>
      <c r="CC23" s="10">
        <v>25.7</v>
      </c>
      <c r="CD23" s="10">
        <v>14.4</v>
      </c>
      <c r="CE23" s="10">
        <v>11.3</v>
      </c>
    </row>
    <row r="24" spans="3:85" s="3" customFormat="1" ht="12.75" x14ac:dyDescent="0.25">
      <c r="AF24" s="55"/>
      <c r="AG24" s="55"/>
      <c r="AH24" s="55"/>
      <c r="AJ24" s="55"/>
      <c r="AK24" s="55"/>
      <c r="AL24" s="55"/>
      <c r="AM24" s="55"/>
      <c r="AN24" s="55"/>
      <c r="AO24" s="55"/>
    </row>
    <row r="25" spans="3:85" s="3" customFormat="1" ht="12.75" x14ac:dyDescent="0.25">
      <c r="C25" s="4" t="s">
        <v>8</v>
      </c>
      <c r="D25" s="122">
        <v>2026</v>
      </c>
      <c r="E25" s="122"/>
      <c r="F25" s="122"/>
      <c r="G25" s="4"/>
      <c r="H25" s="122">
        <v>2025</v>
      </c>
      <c r="I25" s="122"/>
      <c r="J25" s="122">
        <v>2025</v>
      </c>
      <c r="K25" s="122"/>
      <c r="L25" s="122"/>
      <c r="M25" s="122"/>
      <c r="N25" s="4"/>
      <c r="O25" s="122">
        <v>2024</v>
      </c>
      <c r="P25" s="122"/>
      <c r="Q25" s="122"/>
      <c r="R25" s="122"/>
      <c r="S25" s="122"/>
      <c r="T25" s="122"/>
      <c r="U25" s="4"/>
      <c r="V25" s="122">
        <v>2023</v>
      </c>
      <c r="W25" s="122"/>
      <c r="X25" s="122"/>
      <c r="Y25" s="122"/>
      <c r="Z25" s="122"/>
      <c r="AA25" s="122"/>
      <c r="AB25" s="4"/>
      <c r="AC25" s="124">
        <v>2022</v>
      </c>
      <c r="AD25" s="124"/>
      <c r="AE25" s="124">
        <v>2022</v>
      </c>
      <c r="AF25" s="124"/>
      <c r="AG25" s="124"/>
      <c r="AH25" s="124"/>
      <c r="AI25" s="53"/>
      <c r="AJ25" s="122">
        <v>2021</v>
      </c>
      <c r="AK25" s="122"/>
      <c r="AL25" s="122"/>
      <c r="AM25" s="122"/>
      <c r="AN25" s="122"/>
      <c r="AO25" s="122"/>
      <c r="AP25" s="53"/>
      <c r="AQ25" s="124">
        <v>2020</v>
      </c>
      <c r="AR25" s="124"/>
      <c r="AS25" s="124"/>
      <c r="AT25" s="124"/>
      <c r="AU25" s="124"/>
      <c r="AV25" s="124"/>
      <c r="AW25" s="4"/>
      <c r="AX25" s="122">
        <v>2019</v>
      </c>
      <c r="AY25" s="122"/>
      <c r="AZ25" s="122"/>
      <c r="BA25" s="122"/>
      <c r="BB25" s="122"/>
      <c r="BC25" s="122"/>
      <c r="BD25" s="4"/>
      <c r="BE25" s="122">
        <v>2018</v>
      </c>
      <c r="BF25" s="122"/>
      <c r="BG25" s="122"/>
      <c r="BH25" s="122"/>
      <c r="BI25" s="122"/>
      <c r="BJ25" s="122"/>
      <c r="BK25" s="4"/>
      <c r="BL25" s="122">
        <v>2017</v>
      </c>
      <c r="BM25" s="122"/>
      <c r="BN25" s="122"/>
      <c r="BO25" s="122"/>
      <c r="BP25" s="122"/>
      <c r="BQ25" s="122"/>
      <c r="BR25" s="4"/>
      <c r="BS25" s="122">
        <v>2016</v>
      </c>
      <c r="BT25" s="122"/>
      <c r="BU25" s="122"/>
      <c r="BV25" s="122"/>
      <c r="BW25" s="122"/>
      <c r="BX25" s="122"/>
      <c r="BY25" s="4"/>
      <c r="BZ25" s="122">
        <v>2015</v>
      </c>
      <c r="CA25" s="122"/>
      <c r="CB25" s="122"/>
      <c r="CC25" s="122"/>
      <c r="CD25" s="122"/>
      <c r="CE25" s="122"/>
    </row>
    <row r="26" spans="3:85" s="3" customFormat="1" ht="12.75" x14ac:dyDescent="0.25">
      <c r="C26" s="68" t="s">
        <v>13</v>
      </c>
      <c r="D26" s="90" t="s">
        <v>18</v>
      </c>
      <c r="E26" s="90" t="s">
        <v>19</v>
      </c>
      <c r="F26" s="90" t="s">
        <v>14</v>
      </c>
      <c r="G26" s="68"/>
      <c r="H26" s="120" t="s">
        <v>15</v>
      </c>
      <c r="I26" s="120" t="s">
        <v>16</v>
      </c>
      <c r="J26" s="120" t="s">
        <v>17</v>
      </c>
      <c r="K26" s="120" t="s">
        <v>18</v>
      </c>
      <c r="L26" s="120" t="s">
        <v>19</v>
      </c>
      <c r="M26" s="120" t="s">
        <v>14</v>
      </c>
      <c r="N26" s="68"/>
      <c r="O26" s="120" t="s">
        <v>15</v>
      </c>
      <c r="P26" s="120" t="s">
        <v>16</v>
      </c>
      <c r="Q26" s="120" t="s">
        <v>17</v>
      </c>
      <c r="R26" s="120" t="s">
        <v>18</v>
      </c>
      <c r="S26" s="120" t="s">
        <v>19</v>
      </c>
      <c r="T26" s="120" t="s">
        <v>14</v>
      </c>
      <c r="U26" s="68"/>
      <c r="V26" s="120" t="s">
        <v>15</v>
      </c>
      <c r="W26" s="120" t="s">
        <v>16</v>
      </c>
      <c r="X26" s="120" t="s">
        <v>17</v>
      </c>
      <c r="Y26" s="120" t="s">
        <v>18</v>
      </c>
      <c r="Z26" s="120" t="s">
        <v>19</v>
      </c>
      <c r="AA26" s="120" t="s">
        <v>14</v>
      </c>
      <c r="AB26" s="68"/>
      <c r="AC26" s="120" t="s">
        <v>15</v>
      </c>
      <c r="AD26" s="120" t="s">
        <v>16</v>
      </c>
      <c r="AE26" s="120" t="s">
        <v>17</v>
      </c>
      <c r="AF26" s="120" t="s">
        <v>18</v>
      </c>
      <c r="AG26" s="120" t="s">
        <v>19</v>
      </c>
      <c r="AH26" s="120" t="s">
        <v>14</v>
      </c>
      <c r="AI26" s="120"/>
      <c r="AJ26" s="120" t="s">
        <v>15</v>
      </c>
      <c r="AK26" s="120" t="s">
        <v>16</v>
      </c>
      <c r="AL26" s="120" t="s">
        <v>17</v>
      </c>
      <c r="AM26" s="120" t="s">
        <v>18</v>
      </c>
      <c r="AN26" s="120" t="s">
        <v>19</v>
      </c>
      <c r="AO26" s="120" t="s">
        <v>14</v>
      </c>
      <c r="AP26" s="120"/>
      <c r="AQ26" s="120" t="s">
        <v>15</v>
      </c>
      <c r="AR26" s="120" t="s">
        <v>16</v>
      </c>
      <c r="AS26" s="120" t="s">
        <v>17</v>
      </c>
      <c r="AT26" s="120" t="s">
        <v>18</v>
      </c>
      <c r="AU26" s="120" t="s">
        <v>19</v>
      </c>
      <c r="AV26" s="120" t="s">
        <v>14</v>
      </c>
      <c r="AW26" s="69"/>
      <c r="AX26" s="120" t="s">
        <v>15</v>
      </c>
      <c r="AY26" s="120" t="s">
        <v>16</v>
      </c>
      <c r="AZ26" s="120" t="s">
        <v>17</v>
      </c>
      <c r="BA26" s="120" t="s">
        <v>18</v>
      </c>
      <c r="BB26" s="120" t="s">
        <v>19</v>
      </c>
      <c r="BC26" s="120" t="s">
        <v>14</v>
      </c>
      <c r="BD26" s="69"/>
      <c r="BE26" s="120" t="s">
        <v>15</v>
      </c>
      <c r="BF26" s="120" t="s">
        <v>16</v>
      </c>
      <c r="BG26" s="120" t="s">
        <v>17</v>
      </c>
      <c r="BH26" s="120" t="s">
        <v>18</v>
      </c>
      <c r="BI26" s="120" t="s">
        <v>19</v>
      </c>
      <c r="BJ26" s="120" t="s">
        <v>14</v>
      </c>
      <c r="BK26" s="69"/>
      <c r="BL26" s="120" t="s">
        <v>15</v>
      </c>
      <c r="BM26" s="120" t="s">
        <v>16</v>
      </c>
      <c r="BN26" s="120" t="s">
        <v>17</v>
      </c>
      <c r="BO26" s="120" t="s">
        <v>18</v>
      </c>
      <c r="BP26" s="120" t="s">
        <v>19</v>
      </c>
      <c r="BQ26" s="120" t="s">
        <v>14</v>
      </c>
      <c r="BR26" s="69"/>
      <c r="BS26" s="120" t="s">
        <v>15</v>
      </c>
      <c r="BT26" s="120" t="s">
        <v>16</v>
      </c>
      <c r="BU26" s="120" t="s">
        <v>17</v>
      </c>
      <c r="BV26" s="120" t="s">
        <v>18</v>
      </c>
      <c r="BW26" s="120" t="s">
        <v>19</v>
      </c>
      <c r="BX26" s="120" t="s">
        <v>14</v>
      </c>
      <c r="BY26" s="69"/>
      <c r="BZ26" s="120" t="s">
        <v>15</v>
      </c>
      <c r="CA26" s="120" t="s">
        <v>16</v>
      </c>
      <c r="CB26" s="120" t="s">
        <v>17</v>
      </c>
      <c r="CC26" s="120" t="s">
        <v>18</v>
      </c>
      <c r="CD26" s="120" t="s">
        <v>19</v>
      </c>
      <c r="CE26" s="120" t="s">
        <v>14</v>
      </c>
    </row>
    <row r="27" spans="3:85" s="3" customFormat="1" ht="4.3499999999999996" customHeight="1" x14ac:dyDescent="0.25">
      <c r="AE27" s="55"/>
      <c r="AF27" s="55"/>
      <c r="AG27" s="55"/>
      <c r="AH27" s="55"/>
      <c r="AJ27" s="55"/>
      <c r="AK27" s="55"/>
      <c r="AL27" s="55"/>
      <c r="AM27" s="55"/>
      <c r="AN27" s="55"/>
      <c r="AO27" s="55"/>
    </row>
    <row r="28" spans="3:85" s="3" customFormat="1" ht="17.100000000000001" customHeight="1" x14ac:dyDescent="0.25">
      <c r="C28" s="3" t="s">
        <v>32</v>
      </c>
      <c r="D28" s="66">
        <v>2653</v>
      </c>
      <c r="E28" s="66">
        <v>2653</v>
      </c>
      <c r="F28" s="62">
        <v>2618</v>
      </c>
      <c r="H28" s="62">
        <v>2653</v>
      </c>
      <c r="I28" s="62">
        <v>2653</v>
      </c>
      <c r="J28" s="62">
        <v>2993</v>
      </c>
      <c r="K28" s="62">
        <v>2930</v>
      </c>
      <c r="L28" s="62">
        <v>2930</v>
      </c>
      <c r="M28" s="62">
        <v>3578</v>
      </c>
      <c r="O28" s="62">
        <v>3473</v>
      </c>
      <c r="P28" s="62">
        <v>3473</v>
      </c>
      <c r="Q28" s="62">
        <v>3435</v>
      </c>
      <c r="R28" s="62">
        <v>3424</v>
      </c>
      <c r="S28" s="62">
        <v>3424</v>
      </c>
      <c r="T28" s="62">
        <v>3477</v>
      </c>
      <c r="V28" s="62">
        <v>3454</v>
      </c>
      <c r="W28" s="62">
        <v>3454</v>
      </c>
      <c r="X28" s="62">
        <v>3617</v>
      </c>
      <c r="Y28" s="62">
        <v>3648</v>
      </c>
      <c r="Z28" s="62">
        <v>3648</v>
      </c>
      <c r="AA28" s="62">
        <v>3655</v>
      </c>
      <c r="AC28" s="62">
        <v>3572</v>
      </c>
      <c r="AD28" s="3">
        <v>3750</v>
      </c>
      <c r="AE28" s="55">
        <v>3705</v>
      </c>
      <c r="AF28" s="8">
        <v>3673</v>
      </c>
      <c r="AG28" s="8">
        <v>3673</v>
      </c>
      <c r="AH28" s="55">
        <v>3461</v>
      </c>
      <c r="AI28" s="8"/>
      <c r="AJ28" s="62">
        <v>3400</v>
      </c>
      <c r="AK28" s="62">
        <v>3400</v>
      </c>
      <c r="AL28" s="62">
        <v>3291</v>
      </c>
      <c r="AM28" s="62">
        <v>3186</v>
      </c>
      <c r="AN28" s="64">
        <v>3186</v>
      </c>
      <c r="AO28" s="8">
        <v>3045</v>
      </c>
      <c r="AP28" s="8"/>
      <c r="AQ28" s="8">
        <v>2909</v>
      </c>
      <c r="AR28" s="8">
        <v>2909</v>
      </c>
      <c r="AS28" s="8">
        <v>2979</v>
      </c>
      <c r="AT28" s="8">
        <v>2919</v>
      </c>
      <c r="AU28" s="8">
        <v>2919</v>
      </c>
      <c r="AV28" s="8">
        <v>2947</v>
      </c>
      <c r="AW28" s="8"/>
      <c r="AX28" s="8">
        <v>2716</v>
      </c>
      <c r="AY28" s="8">
        <v>2716</v>
      </c>
      <c r="AZ28" s="8">
        <v>2862</v>
      </c>
      <c r="BA28" s="8">
        <v>2833</v>
      </c>
      <c r="BB28" s="8">
        <v>2833</v>
      </c>
      <c r="BC28" s="8">
        <v>2582</v>
      </c>
      <c r="BD28" s="8"/>
      <c r="BE28" s="8">
        <v>2421</v>
      </c>
      <c r="BF28" s="8">
        <v>2541</v>
      </c>
      <c r="BG28" s="8">
        <v>2541</v>
      </c>
      <c r="BH28" s="8">
        <v>2617</v>
      </c>
      <c r="BI28" s="8">
        <v>2617</v>
      </c>
      <c r="BJ28" s="8">
        <v>2455</v>
      </c>
      <c r="BK28" s="8"/>
      <c r="BL28" s="8">
        <v>1327</v>
      </c>
      <c r="BM28" s="8">
        <v>1327</v>
      </c>
      <c r="BN28" s="8">
        <v>1286</v>
      </c>
      <c r="BO28" s="8">
        <v>1316</v>
      </c>
      <c r="BP28" s="8">
        <v>1316</v>
      </c>
      <c r="BQ28" s="8">
        <v>1286</v>
      </c>
      <c r="BR28" s="8"/>
      <c r="BS28" s="8">
        <v>1189</v>
      </c>
      <c r="BT28" s="8">
        <v>1127</v>
      </c>
      <c r="BU28" s="8">
        <v>1127</v>
      </c>
      <c r="BV28" s="8">
        <v>1125.5999999999999</v>
      </c>
      <c r="BW28" s="8">
        <v>1125.5999999999999</v>
      </c>
      <c r="BX28" s="8">
        <v>1181.5999999999999</v>
      </c>
      <c r="BY28" s="8"/>
      <c r="BZ28" s="8">
        <v>1246</v>
      </c>
      <c r="CA28" s="8">
        <v>1246</v>
      </c>
      <c r="CB28" s="8">
        <v>1237.9000000000001</v>
      </c>
      <c r="CC28" s="8">
        <v>1352.9</v>
      </c>
      <c r="CD28" s="8">
        <v>1352.9</v>
      </c>
      <c r="CE28" s="8">
        <v>1406.3</v>
      </c>
      <c r="CF28" s="7"/>
      <c r="CG28" s="7"/>
    </row>
    <row r="29" spans="3:85" s="3" customFormat="1" ht="17.100000000000001" customHeight="1" x14ac:dyDescent="0.25">
      <c r="C29" s="3" t="s">
        <v>33</v>
      </c>
      <c r="D29" s="66">
        <v>1948</v>
      </c>
      <c r="E29" s="66">
        <v>1948</v>
      </c>
      <c r="F29" s="62">
        <v>2064</v>
      </c>
      <c r="H29" s="62">
        <v>2190</v>
      </c>
      <c r="I29" s="62">
        <v>2190</v>
      </c>
      <c r="J29" s="62">
        <v>2309</v>
      </c>
      <c r="K29" s="62">
        <v>2444</v>
      </c>
      <c r="L29" s="62">
        <v>2444</v>
      </c>
      <c r="M29" s="62">
        <v>2507</v>
      </c>
      <c r="O29" s="62">
        <v>2569</v>
      </c>
      <c r="P29" s="62">
        <v>2569</v>
      </c>
      <c r="Q29" s="62">
        <v>2666</v>
      </c>
      <c r="R29" s="62">
        <v>2751</v>
      </c>
      <c r="S29" s="62">
        <v>2751</v>
      </c>
      <c r="T29" s="62">
        <v>2840</v>
      </c>
      <c r="V29" s="62">
        <v>2756</v>
      </c>
      <c r="W29" s="62">
        <v>2756</v>
      </c>
      <c r="X29" s="62">
        <v>2827</v>
      </c>
      <c r="Y29" s="62">
        <v>2763</v>
      </c>
      <c r="Z29" s="62">
        <v>2763</v>
      </c>
      <c r="AA29" s="62">
        <v>2645</v>
      </c>
      <c r="AC29" s="62">
        <v>2142</v>
      </c>
      <c r="AD29" s="3">
        <v>2142</v>
      </c>
      <c r="AE29" s="62">
        <v>2034</v>
      </c>
      <c r="AF29" s="62">
        <v>1983</v>
      </c>
      <c r="AG29" s="62">
        <v>1983</v>
      </c>
      <c r="AH29" s="62">
        <v>1921</v>
      </c>
      <c r="AI29" s="8"/>
      <c r="AJ29" s="62">
        <v>1852</v>
      </c>
      <c r="AK29" s="62">
        <v>1852</v>
      </c>
      <c r="AL29" s="62">
        <v>1832</v>
      </c>
      <c r="AM29" s="62">
        <v>1844</v>
      </c>
      <c r="AN29" s="64">
        <v>1844</v>
      </c>
      <c r="AO29" s="8">
        <v>1893</v>
      </c>
      <c r="AP29" s="8"/>
      <c r="AQ29" s="8">
        <v>1811</v>
      </c>
      <c r="AR29" s="8">
        <v>1811</v>
      </c>
      <c r="AS29" s="8">
        <v>1871</v>
      </c>
      <c r="AT29" s="8">
        <v>1860</v>
      </c>
      <c r="AU29" s="8">
        <v>1860</v>
      </c>
      <c r="AV29" s="8">
        <v>1837</v>
      </c>
      <c r="AW29" s="8"/>
      <c r="AX29" s="8">
        <v>1805</v>
      </c>
      <c r="AY29" s="8">
        <v>1805</v>
      </c>
      <c r="AZ29" s="8">
        <v>1743</v>
      </c>
      <c r="BA29" s="8">
        <v>1693</v>
      </c>
      <c r="BB29" s="8">
        <v>1693</v>
      </c>
      <c r="BC29" s="8">
        <v>1809</v>
      </c>
      <c r="BD29" s="8"/>
      <c r="BE29" s="8">
        <v>1582</v>
      </c>
      <c r="BF29" s="8"/>
      <c r="BG29" s="8"/>
      <c r="BH29" s="8"/>
      <c r="BI29" s="8"/>
      <c r="BJ29" s="8"/>
      <c r="BK29" s="8"/>
      <c r="BL29" s="8">
        <v>907</v>
      </c>
      <c r="BM29" s="8"/>
      <c r="BN29" s="46"/>
      <c r="BO29" s="46"/>
      <c r="BP29" s="46"/>
      <c r="BQ29" s="8"/>
      <c r="BR29" s="8"/>
      <c r="BS29" s="8">
        <v>760</v>
      </c>
      <c r="BT29" s="8"/>
      <c r="BU29" s="8"/>
      <c r="BV29" s="8"/>
      <c r="BW29" s="8"/>
      <c r="BX29" s="8"/>
      <c r="BY29" s="8"/>
      <c r="BZ29" s="8">
        <v>730</v>
      </c>
      <c r="CA29" s="8"/>
      <c r="CB29" s="8"/>
      <c r="CC29" s="8"/>
      <c r="CD29" s="8"/>
      <c r="CE29" s="8"/>
      <c r="CF29" s="7"/>
      <c r="CG29" s="7"/>
    </row>
    <row r="30" spans="3:85" s="3" customFormat="1" ht="17.100000000000001" customHeight="1" x14ac:dyDescent="0.25">
      <c r="C30" s="3" t="s">
        <v>34</v>
      </c>
      <c r="D30" s="66">
        <v>35</v>
      </c>
      <c r="E30" s="66">
        <v>23</v>
      </c>
      <c r="F30" s="62">
        <v>12</v>
      </c>
      <c r="H30" s="62">
        <v>185</v>
      </c>
      <c r="I30" s="62">
        <v>91</v>
      </c>
      <c r="J30" s="62">
        <v>38</v>
      </c>
      <c r="K30" s="62">
        <v>56</v>
      </c>
      <c r="L30" s="62">
        <v>33</v>
      </c>
      <c r="M30" s="62">
        <v>23</v>
      </c>
      <c r="O30" s="62">
        <v>175</v>
      </c>
      <c r="P30" s="62">
        <v>39</v>
      </c>
      <c r="Q30" s="62">
        <v>41</v>
      </c>
      <c r="R30" s="62">
        <v>95</v>
      </c>
      <c r="S30" s="62">
        <v>38</v>
      </c>
      <c r="T30" s="62">
        <v>57</v>
      </c>
      <c r="V30" s="62">
        <v>201</v>
      </c>
      <c r="W30" s="62">
        <f>+V30-X30-Y30</f>
        <v>93</v>
      </c>
      <c r="X30" s="62">
        <v>33</v>
      </c>
      <c r="Y30" s="62">
        <v>75</v>
      </c>
      <c r="Z30" s="62">
        <v>38</v>
      </c>
      <c r="AA30" s="62">
        <v>37</v>
      </c>
      <c r="AC30" s="62">
        <v>298</v>
      </c>
      <c r="AD30" s="3">
        <v>132</v>
      </c>
      <c r="AE30" s="62">
        <v>67</v>
      </c>
      <c r="AF30" s="62">
        <v>99</v>
      </c>
      <c r="AG30" s="62">
        <v>50</v>
      </c>
      <c r="AH30" s="62">
        <v>49</v>
      </c>
      <c r="AI30" s="8"/>
      <c r="AJ30" s="62">
        <v>226</v>
      </c>
      <c r="AK30" s="62">
        <v>102</v>
      </c>
      <c r="AL30" s="62">
        <v>48</v>
      </c>
      <c r="AM30" s="62">
        <v>76</v>
      </c>
      <c r="AN30" s="64">
        <v>44</v>
      </c>
      <c r="AO30" s="8">
        <v>32</v>
      </c>
      <c r="AP30" s="8"/>
      <c r="AQ30" s="8">
        <v>134</v>
      </c>
      <c r="AR30" s="8">
        <v>69</v>
      </c>
      <c r="AS30" s="8">
        <v>22</v>
      </c>
      <c r="AT30" s="8">
        <v>43</v>
      </c>
      <c r="AU30" s="8">
        <v>22</v>
      </c>
      <c r="AV30" s="8">
        <v>21</v>
      </c>
      <c r="AW30" s="8"/>
      <c r="AX30" s="8">
        <v>126</v>
      </c>
      <c r="AY30" s="8">
        <v>70</v>
      </c>
      <c r="AZ30" s="8">
        <v>29</v>
      </c>
      <c r="BA30" s="8">
        <v>27</v>
      </c>
      <c r="BB30" s="8">
        <v>16</v>
      </c>
      <c r="BC30" s="8">
        <v>11</v>
      </c>
      <c r="BD30" s="8"/>
      <c r="BE30" s="8">
        <v>138</v>
      </c>
      <c r="BF30" s="8">
        <v>-50</v>
      </c>
      <c r="BG30" s="8">
        <v>23</v>
      </c>
      <c r="BH30" s="8">
        <v>165</v>
      </c>
      <c r="BI30" s="8">
        <v>31</v>
      </c>
      <c r="BJ30" s="8">
        <v>133</v>
      </c>
      <c r="BK30" s="8"/>
      <c r="BL30" s="8">
        <v>110</v>
      </c>
      <c r="BM30" s="8">
        <v>72</v>
      </c>
      <c r="BN30" s="8">
        <v>8</v>
      </c>
      <c r="BO30" s="8">
        <v>30</v>
      </c>
      <c r="BP30" s="8">
        <v>7</v>
      </c>
      <c r="BQ30" s="8">
        <v>23</v>
      </c>
      <c r="BR30" s="8"/>
      <c r="BS30" s="8">
        <v>83</v>
      </c>
      <c r="BT30" s="8">
        <v>45</v>
      </c>
      <c r="BU30" s="8">
        <v>23</v>
      </c>
      <c r="BV30" s="8">
        <v>15.2</v>
      </c>
      <c r="BW30" s="8">
        <v>4.5999999999999996</v>
      </c>
      <c r="BX30" s="8">
        <v>11</v>
      </c>
      <c r="BY30" s="8"/>
      <c r="BZ30" s="8">
        <v>61</v>
      </c>
      <c r="CA30" s="8">
        <v>21</v>
      </c>
      <c r="CB30" s="8">
        <v>14.2</v>
      </c>
      <c r="CC30" s="8">
        <v>25.7</v>
      </c>
      <c r="CD30" s="8">
        <v>10</v>
      </c>
      <c r="CE30" s="8">
        <v>16</v>
      </c>
      <c r="CF30" s="7"/>
      <c r="CG30" s="7"/>
    </row>
    <row r="31" spans="3:85" s="3" customFormat="1" ht="17.100000000000001" customHeight="1" x14ac:dyDescent="0.25">
      <c r="C31" s="3" t="s">
        <v>35</v>
      </c>
      <c r="D31" s="66">
        <v>0</v>
      </c>
      <c r="E31" s="66">
        <v>0</v>
      </c>
      <c r="F31" s="62">
        <v>0</v>
      </c>
      <c r="H31" s="62">
        <v>0</v>
      </c>
      <c r="I31" s="62">
        <v>0</v>
      </c>
      <c r="J31" s="62">
        <v>0</v>
      </c>
      <c r="K31" s="62">
        <v>0</v>
      </c>
      <c r="L31" s="62">
        <v>0</v>
      </c>
      <c r="M31" s="62"/>
      <c r="O31" s="62">
        <v>0</v>
      </c>
      <c r="P31" s="62">
        <v>0</v>
      </c>
      <c r="Q31" s="62">
        <v>0</v>
      </c>
      <c r="R31" s="62">
        <v>0</v>
      </c>
      <c r="S31" s="62">
        <v>0</v>
      </c>
      <c r="T31" s="62">
        <v>0</v>
      </c>
      <c r="V31" s="62">
        <v>0</v>
      </c>
      <c r="W31" s="62">
        <v>0</v>
      </c>
      <c r="X31" s="62">
        <v>0</v>
      </c>
      <c r="Y31" s="62">
        <v>0</v>
      </c>
      <c r="Z31" s="62">
        <v>0</v>
      </c>
      <c r="AA31" s="62">
        <v>0</v>
      </c>
      <c r="AC31" s="62">
        <v>0</v>
      </c>
      <c r="AD31" s="62">
        <v>0</v>
      </c>
      <c r="AE31" s="62">
        <v>0</v>
      </c>
      <c r="AF31" s="62">
        <v>0</v>
      </c>
      <c r="AG31" s="62">
        <v>0</v>
      </c>
      <c r="AH31" s="62">
        <v>0</v>
      </c>
      <c r="AI31" s="8"/>
      <c r="AJ31" s="62">
        <v>238</v>
      </c>
      <c r="AK31" s="62">
        <v>112</v>
      </c>
      <c r="AL31" s="62">
        <v>126</v>
      </c>
      <c r="AM31" s="62">
        <v>0</v>
      </c>
      <c r="AN31" s="64">
        <v>0</v>
      </c>
      <c r="AO31" s="8">
        <v>0</v>
      </c>
      <c r="AP31" s="8"/>
      <c r="AQ31" s="8">
        <v>72</v>
      </c>
      <c r="AR31" s="8">
        <v>-2</v>
      </c>
      <c r="AS31" s="8">
        <v>0</v>
      </c>
      <c r="AT31" s="8">
        <v>74</v>
      </c>
      <c r="AU31" s="8">
        <v>0</v>
      </c>
      <c r="AV31" s="8">
        <v>74</v>
      </c>
      <c r="AW31" s="8"/>
      <c r="AX31" s="8">
        <v>-20</v>
      </c>
      <c r="AY31" s="8">
        <v>-102</v>
      </c>
      <c r="AZ31" s="8">
        <v>0</v>
      </c>
      <c r="BA31" s="8">
        <v>82</v>
      </c>
      <c r="BB31" s="8">
        <v>58</v>
      </c>
      <c r="BC31" s="8">
        <v>24</v>
      </c>
      <c r="BD31" s="8"/>
      <c r="BE31" s="8">
        <v>839</v>
      </c>
      <c r="BF31" s="8">
        <v>95</v>
      </c>
      <c r="BG31" s="8">
        <v>0</v>
      </c>
      <c r="BH31" s="8">
        <v>744</v>
      </c>
      <c r="BI31" s="8">
        <v>25</v>
      </c>
      <c r="BJ31" s="8">
        <v>720</v>
      </c>
      <c r="BK31" s="8"/>
      <c r="BL31" s="8">
        <v>35</v>
      </c>
      <c r="BM31" s="8">
        <v>0</v>
      </c>
      <c r="BN31" s="8">
        <v>0</v>
      </c>
      <c r="BO31" s="8">
        <v>35</v>
      </c>
      <c r="BP31" s="8">
        <v>35</v>
      </c>
      <c r="BQ31" s="8">
        <v>0</v>
      </c>
      <c r="BR31" s="8"/>
      <c r="BS31" s="8">
        <v>31</v>
      </c>
      <c r="BT31" s="8">
        <v>31</v>
      </c>
      <c r="BU31" s="8">
        <v>0</v>
      </c>
      <c r="BV31" s="8">
        <v>0</v>
      </c>
      <c r="BW31" s="8">
        <v>0</v>
      </c>
      <c r="BX31" s="8"/>
      <c r="BY31" s="8"/>
      <c r="BZ31" s="8">
        <v>0</v>
      </c>
      <c r="CA31" s="8">
        <v>0</v>
      </c>
      <c r="CB31" s="8">
        <v>0</v>
      </c>
      <c r="CC31" s="8">
        <v>30.4</v>
      </c>
      <c r="CD31" s="8">
        <v>0</v>
      </c>
      <c r="CE31" s="8">
        <v>30.4</v>
      </c>
      <c r="CF31" s="7"/>
      <c r="CG31" s="7"/>
    </row>
    <row r="32" spans="3:85" s="3" customFormat="1" ht="17.100000000000001" customHeight="1" x14ac:dyDescent="0.25">
      <c r="C32" s="3" t="s">
        <v>36</v>
      </c>
      <c r="D32" s="66">
        <v>249</v>
      </c>
      <c r="E32" s="66">
        <v>249</v>
      </c>
      <c r="F32" s="62">
        <v>293</v>
      </c>
      <c r="H32" s="62">
        <v>241</v>
      </c>
      <c r="I32" s="62">
        <v>241</v>
      </c>
      <c r="J32" s="62">
        <v>258</v>
      </c>
      <c r="K32" s="62">
        <v>282</v>
      </c>
      <c r="L32" s="62">
        <v>282</v>
      </c>
      <c r="M32" s="62">
        <v>232</v>
      </c>
      <c r="O32" s="62">
        <v>144</v>
      </c>
      <c r="P32" s="62">
        <v>144</v>
      </c>
      <c r="Q32" s="62">
        <v>187</v>
      </c>
      <c r="R32" s="62">
        <v>287</v>
      </c>
      <c r="S32" s="62">
        <v>287</v>
      </c>
      <c r="T32" s="62">
        <v>390</v>
      </c>
      <c r="V32" s="62">
        <v>481</v>
      </c>
      <c r="W32" s="62">
        <v>481</v>
      </c>
      <c r="X32" s="62">
        <v>437</v>
      </c>
      <c r="Y32" s="62">
        <v>534</v>
      </c>
      <c r="Z32" s="62">
        <v>534</v>
      </c>
      <c r="AA32" s="62">
        <v>540</v>
      </c>
      <c r="AC32" s="62">
        <v>242</v>
      </c>
      <c r="AD32" s="3">
        <v>242</v>
      </c>
      <c r="AE32" s="62">
        <v>205</v>
      </c>
      <c r="AF32" s="62">
        <v>178</v>
      </c>
      <c r="AG32" s="62">
        <v>178</v>
      </c>
      <c r="AH32" s="62">
        <v>198</v>
      </c>
      <c r="AI32" s="8"/>
      <c r="AJ32" s="62">
        <v>65</v>
      </c>
      <c r="AK32" s="62">
        <v>65</v>
      </c>
      <c r="AL32" s="62">
        <v>39</v>
      </c>
      <c r="AM32" s="62">
        <v>82</v>
      </c>
      <c r="AN32" s="64">
        <v>82</v>
      </c>
      <c r="AO32" s="8">
        <v>146</v>
      </c>
      <c r="AP32" s="8"/>
      <c r="AQ32" s="8">
        <v>55</v>
      </c>
      <c r="AR32" s="8">
        <v>55</v>
      </c>
      <c r="AS32" s="8">
        <v>79</v>
      </c>
      <c r="AT32" s="8">
        <v>106</v>
      </c>
      <c r="AU32" s="8">
        <v>106</v>
      </c>
      <c r="AV32" s="8">
        <v>148</v>
      </c>
      <c r="AW32" s="8"/>
      <c r="AX32" s="8">
        <v>48</v>
      </c>
      <c r="AY32" s="8">
        <v>48</v>
      </c>
      <c r="AZ32" s="8">
        <v>45</v>
      </c>
      <c r="BA32" s="8">
        <v>68</v>
      </c>
      <c r="BB32" s="8">
        <v>68</v>
      </c>
      <c r="BC32" s="8">
        <v>101</v>
      </c>
      <c r="BD32" s="8"/>
      <c r="BE32" s="8">
        <v>8</v>
      </c>
      <c r="BF32" s="8"/>
      <c r="BG32" s="8"/>
      <c r="BH32" s="8"/>
      <c r="BI32" s="8"/>
      <c r="BJ32" s="8"/>
      <c r="BK32" s="8"/>
      <c r="BL32" s="8">
        <v>58</v>
      </c>
      <c r="BM32" s="8"/>
      <c r="BN32" s="8"/>
      <c r="BO32" s="8"/>
      <c r="BP32" s="8"/>
      <c r="BQ32" s="8"/>
      <c r="BR32" s="8"/>
      <c r="BS32" s="8">
        <v>-66</v>
      </c>
      <c r="BT32" s="8"/>
      <c r="BU32" s="8"/>
      <c r="BV32" s="8"/>
      <c r="BW32" s="8"/>
      <c r="BX32" s="8"/>
      <c r="BY32" s="8"/>
      <c r="BZ32" s="8">
        <v>-114</v>
      </c>
      <c r="CA32" s="8"/>
      <c r="CB32" s="8"/>
      <c r="CC32" s="8"/>
      <c r="CD32" s="8"/>
      <c r="CE32" s="8"/>
      <c r="CF32" s="7"/>
      <c r="CG32" s="7"/>
    </row>
    <row r="33" spans="3:85" s="3" customFormat="1" ht="17.100000000000001" customHeight="1" x14ac:dyDescent="0.25">
      <c r="C33" s="3" t="s">
        <v>37</v>
      </c>
      <c r="D33" s="66">
        <v>958</v>
      </c>
      <c r="E33" s="66">
        <v>958</v>
      </c>
      <c r="F33" s="62">
        <v>944</v>
      </c>
      <c r="H33" s="62">
        <v>1003</v>
      </c>
      <c r="I33" s="62">
        <v>1003</v>
      </c>
      <c r="J33" s="62">
        <v>1021</v>
      </c>
      <c r="K33" s="62">
        <v>1035</v>
      </c>
      <c r="L33" s="62">
        <v>1035</v>
      </c>
      <c r="M33" s="62">
        <v>1660</v>
      </c>
      <c r="O33" s="62">
        <v>1650</v>
      </c>
      <c r="P33" s="62">
        <v>1650</v>
      </c>
      <c r="Q33" s="62">
        <v>1546</v>
      </c>
      <c r="R33" s="62">
        <v>1543</v>
      </c>
      <c r="S33" s="62">
        <v>1543</v>
      </c>
      <c r="T33" s="62">
        <v>1560</v>
      </c>
      <c r="V33" s="62">
        <v>1678</v>
      </c>
      <c r="W33" s="62">
        <v>1678</v>
      </c>
      <c r="X33" s="62">
        <v>1860</v>
      </c>
      <c r="Y33" s="62">
        <v>1787</v>
      </c>
      <c r="Z33" s="62">
        <v>1787</v>
      </c>
      <c r="AA33" s="62">
        <v>1901</v>
      </c>
      <c r="AC33" s="62">
        <v>1938</v>
      </c>
      <c r="AD33" s="3">
        <v>1938</v>
      </c>
      <c r="AE33" s="62">
        <v>1868</v>
      </c>
      <c r="AF33" s="62">
        <v>1859</v>
      </c>
      <c r="AG33" s="62">
        <v>1859</v>
      </c>
      <c r="AH33" s="62">
        <v>1808</v>
      </c>
      <c r="AI33" s="8"/>
      <c r="AJ33" s="62">
        <v>1814</v>
      </c>
      <c r="AK33" s="62">
        <v>1814</v>
      </c>
      <c r="AL33" s="62">
        <v>1693</v>
      </c>
      <c r="AM33" s="62">
        <v>1644</v>
      </c>
      <c r="AN33" s="64">
        <v>1644</v>
      </c>
      <c r="AO33" s="8">
        <v>1553</v>
      </c>
      <c r="AP33" s="8"/>
      <c r="AQ33" s="8">
        <v>1509</v>
      </c>
      <c r="AR33" s="8">
        <v>1509</v>
      </c>
      <c r="AS33" s="8">
        <v>1477</v>
      </c>
      <c r="AT33" s="8">
        <v>1479</v>
      </c>
      <c r="AU33" s="8">
        <v>1479</v>
      </c>
      <c r="AV33" s="8">
        <v>1461</v>
      </c>
      <c r="AW33" s="8"/>
      <c r="AX33" s="8">
        <v>1371</v>
      </c>
      <c r="AY33" s="8">
        <v>1371</v>
      </c>
      <c r="AZ33" s="8">
        <v>1258</v>
      </c>
      <c r="BA33" s="8">
        <v>1180</v>
      </c>
      <c r="BB33" s="8">
        <v>1180</v>
      </c>
      <c r="BC33" s="8">
        <v>1046</v>
      </c>
      <c r="BD33" s="8"/>
      <c r="BE33" s="8">
        <v>1000</v>
      </c>
      <c r="BF33" s="8">
        <v>1000</v>
      </c>
      <c r="BG33" s="8">
        <v>978</v>
      </c>
      <c r="BH33" s="8">
        <v>926</v>
      </c>
      <c r="BI33" s="8">
        <v>926</v>
      </c>
      <c r="BJ33" s="8">
        <v>370</v>
      </c>
      <c r="BK33" s="8"/>
      <c r="BL33" s="8">
        <v>377</v>
      </c>
      <c r="BM33" s="8">
        <v>377</v>
      </c>
      <c r="BN33" s="8">
        <v>355</v>
      </c>
      <c r="BO33" s="8">
        <v>343</v>
      </c>
      <c r="BP33" s="8">
        <v>343</v>
      </c>
      <c r="BQ33" s="8">
        <v>323</v>
      </c>
      <c r="BR33" s="8"/>
      <c r="BS33" s="8">
        <v>278</v>
      </c>
      <c r="BT33" s="8">
        <v>278</v>
      </c>
      <c r="BU33" s="8">
        <v>232.4</v>
      </c>
      <c r="BV33" s="8">
        <v>281.8</v>
      </c>
      <c r="BW33" s="8">
        <v>281.8</v>
      </c>
      <c r="BX33" s="8">
        <v>259.3</v>
      </c>
      <c r="BY33" s="8"/>
      <c r="BZ33" s="8">
        <v>255</v>
      </c>
      <c r="CA33" s="8">
        <v>255</v>
      </c>
      <c r="CB33" s="8">
        <v>208.7</v>
      </c>
      <c r="CC33" s="8">
        <v>221.5</v>
      </c>
      <c r="CD33" s="8">
        <v>221.5</v>
      </c>
      <c r="CE33" s="8">
        <v>215.5</v>
      </c>
      <c r="CF33" s="7"/>
      <c r="CG33" s="7"/>
    </row>
    <row r="34" spans="3:85" s="3" customFormat="1" ht="17.100000000000001" customHeight="1" thickBot="1" x14ac:dyDescent="0.3">
      <c r="C34" s="5" t="s">
        <v>38</v>
      </c>
      <c r="D34" s="67">
        <v>825</v>
      </c>
      <c r="E34" s="67">
        <v>825</v>
      </c>
      <c r="F34" s="63">
        <v>935</v>
      </c>
      <c r="G34" s="5"/>
      <c r="H34" s="63">
        <v>802</v>
      </c>
      <c r="I34" s="63">
        <v>802</v>
      </c>
      <c r="J34" s="63">
        <v>779</v>
      </c>
      <c r="K34" s="63">
        <v>837</v>
      </c>
      <c r="L34" s="63">
        <v>837</v>
      </c>
      <c r="M34" s="63">
        <v>765</v>
      </c>
      <c r="N34" s="5"/>
      <c r="O34" s="63">
        <v>682</v>
      </c>
      <c r="P34" s="63">
        <v>682</v>
      </c>
      <c r="Q34" s="63">
        <v>887</v>
      </c>
      <c r="R34" s="63">
        <v>993</v>
      </c>
      <c r="S34" s="63">
        <v>993</v>
      </c>
      <c r="T34" s="63">
        <v>1006</v>
      </c>
      <c r="U34" s="5"/>
      <c r="V34" s="63">
        <v>887</v>
      </c>
      <c r="W34" s="63">
        <v>887</v>
      </c>
      <c r="X34" s="63">
        <v>844</v>
      </c>
      <c r="Y34" s="63">
        <v>875</v>
      </c>
      <c r="Z34" s="63">
        <v>875</v>
      </c>
      <c r="AA34" s="63">
        <v>804</v>
      </c>
      <c r="AB34" s="5"/>
      <c r="AC34" s="63">
        <v>492</v>
      </c>
      <c r="AD34" s="5">
        <v>492</v>
      </c>
      <c r="AE34" s="63">
        <v>368</v>
      </c>
      <c r="AF34" s="63">
        <v>343</v>
      </c>
      <c r="AG34" s="63">
        <v>343</v>
      </c>
      <c r="AH34" s="63">
        <v>452</v>
      </c>
      <c r="AI34" s="10"/>
      <c r="AJ34" s="63">
        <v>350</v>
      </c>
      <c r="AK34" s="63">
        <v>350</v>
      </c>
      <c r="AL34" s="63">
        <v>181</v>
      </c>
      <c r="AM34" s="63">
        <v>149</v>
      </c>
      <c r="AN34" s="65">
        <v>149</v>
      </c>
      <c r="AO34" s="10">
        <v>277</v>
      </c>
      <c r="AP34" s="10"/>
      <c r="AQ34" s="10">
        <v>230</v>
      </c>
      <c r="AR34" s="10">
        <v>230</v>
      </c>
      <c r="AS34" s="10">
        <v>273</v>
      </c>
      <c r="AT34" s="10">
        <v>398</v>
      </c>
      <c r="AU34" s="10">
        <v>398</v>
      </c>
      <c r="AV34" s="10">
        <v>504</v>
      </c>
      <c r="AW34" s="10"/>
      <c r="AX34" s="10">
        <v>407</v>
      </c>
      <c r="AY34" s="10">
        <v>407</v>
      </c>
      <c r="AZ34" s="10">
        <v>471</v>
      </c>
      <c r="BA34" s="10">
        <v>602</v>
      </c>
      <c r="BB34" s="10">
        <v>602</v>
      </c>
      <c r="BC34" s="10">
        <v>659</v>
      </c>
      <c r="BD34" s="10"/>
      <c r="BE34" s="10">
        <v>525</v>
      </c>
      <c r="BF34" s="10">
        <v>525</v>
      </c>
      <c r="BG34" s="10">
        <v>598</v>
      </c>
      <c r="BH34" s="10">
        <v>723</v>
      </c>
      <c r="BI34" s="10">
        <v>723</v>
      </c>
      <c r="BJ34" s="10">
        <v>1352</v>
      </c>
      <c r="BK34" s="10"/>
      <c r="BL34" s="10">
        <v>460</v>
      </c>
      <c r="BM34" s="10">
        <v>460</v>
      </c>
      <c r="BN34" s="10">
        <v>435</v>
      </c>
      <c r="BO34" s="10">
        <v>477</v>
      </c>
      <c r="BP34" s="10">
        <v>477</v>
      </c>
      <c r="BQ34" s="10">
        <v>483</v>
      </c>
      <c r="BR34" s="10"/>
      <c r="BS34" s="10">
        <v>387</v>
      </c>
      <c r="BT34" s="10">
        <v>387</v>
      </c>
      <c r="BU34" s="10">
        <v>385</v>
      </c>
      <c r="BV34" s="10">
        <v>132.4</v>
      </c>
      <c r="BW34" s="10">
        <v>432.4</v>
      </c>
      <c r="BX34" s="10">
        <v>489.7</v>
      </c>
      <c r="BY34" s="10"/>
      <c r="BZ34" s="10">
        <v>445</v>
      </c>
      <c r="CA34" s="10">
        <v>445</v>
      </c>
      <c r="CB34" s="10">
        <v>476</v>
      </c>
      <c r="CC34" s="10">
        <v>559.70000000000005</v>
      </c>
      <c r="CD34" s="10">
        <v>559.70000000000005</v>
      </c>
      <c r="CE34" s="10">
        <v>642.6</v>
      </c>
      <c r="CF34" s="7"/>
      <c r="CG34" s="7"/>
    </row>
    <row r="35" spans="3:85" s="3" customFormat="1" ht="12.75" x14ac:dyDescent="0.25">
      <c r="AF35" s="55"/>
      <c r="AG35" s="55"/>
      <c r="AH35" s="55"/>
      <c r="AJ35" s="55"/>
      <c r="AK35" s="55"/>
      <c r="AL35" s="55"/>
      <c r="AM35" s="55"/>
      <c r="AN35" s="55"/>
      <c r="AO35" s="55"/>
    </row>
    <row r="36" spans="3:85" s="3" customFormat="1" ht="12.75" x14ac:dyDescent="0.25">
      <c r="C36" s="4" t="s">
        <v>39</v>
      </c>
      <c r="D36" s="122">
        <v>2026</v>
      </c>
      <c r="E36" s="122"/>
      <c r="F36" s="122"/>
      <c r="G36" s="4"/>
      <c r="H36" s="122">
        <v>2025</v>
      </c>
      <c r="I36" s="122"/>
      <c r="J36" s="122">
        <v>2025</v>
      </c>
      <c r="K36" s="122"/>
      <c r="L36" s="122"/>
      <c r="M36" s="122"/>
      <c r="N36" s="4"/>
      <c r="O36" s="122">
        <v>2024</v>
      </c>
      <c r="P36" s="122"/>
      <c r="Q36" s="122"/>
      <c r="R36" s="122"/>
      <c r="S36" s="122"/>
      <c r="T36" s="122"/>
      <c r="U36" s="4"/>
      <c r="V36" s="122">
        <v>2023</v>
      </c>
      <c r="W36" s="122"/>
      <c r="X36" s="122"/>
      <c r="Y36" s="122"/>
      <c r="Z36" s="122"/>
      <c r="AA36" s="122"/>
      <c r="AB36" s="4"/>
      <c r="AC36" s="124">
        <v>2022</v>
      </c>
      <c r="AD36" s="124"/>
      <c r="AE36" s="124">
        <v>2022</v>
      </c>
      <c r="AF36" s="124"/>
      <c r="AG36" s="124"/>
      <c r="AH36" s="124"/>
      <c r="AI36" s="53"/>
      <c r="AJ36" s="122">
        <v>2021</v>
      </c>
      <c r="AK36" s="122"/>
      <c r="AL36" s="122"/>
      <c r="AM36" s="122"/>
      <c r="AN36" s="122"/>
      <c r="AO36" s="122"/>
      <c r="AP36" s="53"/>
      <c r="AQ36" s="124">
        <v>2020</v>
      </c>
      <c r="AR36" s="124"/>
      <c r="AS36" s="124"/>
      <c r="AT36" s="124"/>
      <c r="AU36" s="124"/>
      <c r="AV36" s="124"/>
      <c r="AW36" s="4"/>
      <c r="AX36" s="122">
        <v>2019</v>
      </c>
      <c r="AY36" s="122"/>
      <c r="AZ36" s="122"/>
      <c r="BA36" s="122"/>
      <c r="BB36" s="122"/>
      <c r="BC36" s="122"/>
      <c r="BD36" s="4"/>
      <c r="BE36" s="122">
        <v>2018</v>
      </c>
      <c r="BF36" s="122"/>
      <c r="BG36" s="122"/>
      <c r="BH36" s="122"/>
      <c r="BI36" s="122"/>
      <c r="BJ36" s="122"/>
      <c r="BK36" s="4"/>
      <c r="BL36" s="122">
        <v>2017</v>
      </c>
      <c r="BM36" s="122"/>
      <c r="BN36" s="122"/>
      <c r="BO36" s="122"/>
      <c r="BP36" s="122"/>
      <c r="BQ36" s="122"/>
      <c r="BR36" s="4"/>
      <c r="BS36" s="122">
        <v>2016</v>
      </c>
      <c r="BT36" s="122"/>
      <c r="BU36" s="122"/>
      <c r="BV36" s="122"/>
      <c r="BW36" s="122"/>
      <c r="BX36" s="122"/>
      <c r="BY36" s="4"/>
      <c r="BZ36" s="122">
        <v>2015</v>
      </c>
      <c r="CA36" s="122"/>
      <c r="CB36" s="122"/>
      <c r="CC36" s="122"/>
      <c r="CD36" s="122"/>
      <c r="CE36" s="122"/>
    </row>
    <row r="37" spans="3:85" s="3" customFormat="1" ht="12.75" x14ac:dyDescent="0.25">
      <c r="C37" s="68" t="s">
        <v>13</v>
      </c>
      <c r="D37" s="90" t="s">
        <v>18</v>
      </c>
      <c r="E37" s="90" t="s">
        <v>19</v>
      </c>
      <c r="F37" s="90" t="s">
        <v>14</v>
      </c>
      <c r="G37" s="68"/>
      <c r="H37" s="120" t="s">
        <v>15</v>
      </c>
      <c r="I37" s="120" t="s">
        <v>16</v>
      </c>
      <c r="J37" s="120" t="s">
        <v>17</v>
      </c>
      <c r="K37" s="120" t="s">
        <v>18</v>
      </c>
      <c r="L37" s="120" t="s">
        <v>19</v>
      </c>
      <c r="M37" s="120" t="s">
        <v>14</v>
      </c>
      <c r="N37" s="68"/>
      <c r="O37" s="120" t="s">
        <v>15</v>
      </c>
      <c r="P37" s="120" t="s">
        <v>16</v>
      </c>
      <c r="Q37" s="120" t="s">
        <v>17</v>
      </c>
      <c r="R37" s="120" t="s">
        <v>18</v>
      </c>
      <c r="S37" s="120" t="s">
        <v>19</v>
      </c>
      <c r="T37" s="120" t="s">
        <v>14</v>
      </c>
      <c r="U37" s="68"/>
      <c r="V37" s="120" t="s">
        <v>15</v>
      </c>
      <c r="W37" s="120" t="s">
        <v>16</v>
      </c>
      <c r="X37" s="120" t="s">
        <v>17</v>
      </c>
      <c r="Y37" s="120" t="s">
        <v>18</v>
      </c>
      <c r="Z37" s="120" t="s">
        <v>19</v>
      </c>
      <c r="AA37" s="120" t="s">
        <v>14</v>
      </c>
      <c r="AB37" s="68"/>
      <c r="AC37" s="120" t="s">
        <v>15</v>
      </c>
      <c r="AD37" s="120" t="s">
        <v>16</v>
      </c>
      <c r="AE37" s="120" t="s">
        <v>17</v>
      </c>
      <c r="AF37" s="120" t="s">
        <v>18</v>
      </c>
      <c r="AG37" s="120" t="s">
        <v>19</v>
      </c>
      <c r="AH37" s="120" t="s">
        <v>14</v>
      </c>
      <c r="AI37" s="120"/>
      <c r="AJ37" s="120" t="s">
        <v>15</v>
      </c>
      <c r="AK37" s="120" t="s">
        <v>16</v>
      </c>
      <c r="AL37" s="120" t="s">
        <v>17</v>
      </c>
      <c r="AM37" s="120" t="s">
        <v>18</v>
      </c>
      <c r="AN37" s="120" t="s">
        <v>19</v>
      </c>
      <c r="AO37" s="120" t="s">
        <v>14</v>
      </c>
      <c r="AP37" s="120"/>
      <c r="AQ37" s="120" t="s">
        <v>15</v>
      </c>
      <c r="AR37" s="120" t="s">
        <v>16</v>
      </c>
      <c r="AS37" s="120" t="s">
        <v>17</v>
      </c>
      <c r="AT37" s="120" t="s">
        <v>18</v>
      </c>
      <c r="AU37" s="120" t="s">
        <v>19</v>
      </c>
      <c r="AV37" s="120" t="s">
        <v>14</v>
      </c>
      <c r="AW37" s="69"/>
      <c r="AX37" s="120" t="s">
        <v>15</v>
      </c>
      <c r="AY37" s="120" t="s">
        <v>16</v>
      </c>
      <c r="AZ37" s="120" t="s">
        <v>17</v>
      </c>
      <c r="BA37" s="120" t="s">
        <v>18</v>
      </c>
      <c r="BB37" s="120" t="s">
        <v>19</v>
      </c>
      <c r="BC37" s="120" t="s">
        <v>14</v>
      </c>
      <c r="BD37" s="69"/>
      <c r="BE37" s="120" t="s">
        <v>15</v>
      </c>
      <c r="BF37" s="120" t="s">
        <v>16</v>
      </c>
      <c r="BG37" s="120" t="s">
        <v>17</v>
      </c>
      <c r="BH37" s="120" t="s">
        <v>18</v>
      </c>
      <c r="BI37" s="120" t="s">
        <v>19</v>
      </c>
      <c r="BJ37" s="120" t="s">
        <v>14</v>
      </c>
      <c r="BK37" s="69"/>
      <c r="BL37" s="120" t="s">
        <v>15</v>
      </c>
      <c r="BM37" s="120" t="s">
        <v>16</v>
      </c>
      <c r="BN37" s="120" t="s">
        <v>17</v>
      </c>
      <c r="BO37" s="120" t="s">
        <v>18</v>
      </c>
      <c r="BP37" s="120" t="s">
        <v>19</v>
      </c>
      <c r="BQ37" s="120" t="s">
        <v>14</v>
      </c>
      <c r="BR37" s="69"/>
      <c r="BS37" s="120" t="s">
        <v>15</v>
      </c>
      <c r="BT37" s="120" t="s">
        <v>16</v>
      </c>
      <c r="BU37" s="120" t="s">
        <v>17</v>
      </c>
      <c r="BV37" s="120" t="s">
        <v>18</v>
      </c>
      <c r="BW37" s="120" t="s">
        <v>19</v>
      </c>
      <c r="BX37" s="120" t="s">
        <v>14</v>
      </c>
      <c r="BY37" s="69"/>
      <c r="BZ37" s="120" t="s">
        <v>15</v>
      </c>
      <c r="CA37" s="120" t="s">
        <v>16</v>
      </c>
      <c r="CB37" s="120" t="s">
        <v>17</v>
      </c>
      <c r="CC37" s="120" t="s">
        <v>18</v>
      </c>
      <c r="CD37" s="120" t="s">
        <v>19</v>
      </c>
      <c r="CE37" s="120" t="s">
        <v>14</v>
      </c>
    </row>
    <row r="38" spans="3:85" s="3" customFormat="1" ht="4.3499999999999996" customHeight="1" x14ac:dyDescent="0.25">
      <c r="AE38" s="55"/>
      <c r="AF38" s="55"/>
      <c r="AG38" s="55"/>
      <c r="AH38" s="55"/>
      <c r="AJ38" s="55"/>
      <c r="AK38" s="55"/>
      <c r="AL38" s="55"/>
      <c r="AM38" s="55"/>
      <c r="AN38" s="55"/>
      <c r="AO38" s="55"/>
    </row>
    <row r="39" spans="3:85" s="3" customFormat="1" ht="17.100000000000001" customHeight="1" x14ac:dyDescent="0.25">
      <c r="C39" s="3" t="s">
        <v>40</v>
      </c>
      <c r="D39" s="70">
        <v>-31</v>
      </c>
      <c r="E39" s="70">
        <v>84</v>
      </c>
      <c r="F39" s="8">
        <v>-115</v>
      </c>
      <c r="H39" s="8">
        <v>71</v>
      </c>
      <c r="I39" s="8">
        <v>54</v>
      </c>
      <c r="J39" s="8">
        <v>102</v>
      </c>
      <c r="K39" s="8">
        <v>-85</v>
      </c>
      <c r="L39" s="8">
        <v>-27</v>
      </c>
      <c r="M39" s="8">
        <v>-59</v>
      </c>
      <c r="O39" s="8">
        <v>145</v>
      </c>
      <c r="P39" s="8">
        <v>19</v>
      </c>
      <c r="Q39" s="8">
        <v>135</v>
      </c>
      <c r="R39" s="8">
        <v>-9</v>
      </c>
      <c r="S39" s="8">
        <v>56</v>
      </c>
      <c r="T39" s="8">
        <v>-65</v>
      </c>
      <c r="V39" s="8">
        <v>-209</v>
      </c>
      <c r="W39" s="8">
        <f>+V39-X39-Y39</f>
        <v>-1</v>
      </c>
      <c r="X39" s="8">
        <v>87</v>
      </c>
      <c r="Y39" s="8">
        <v>-295</v>
      </c>
      <c r="Z39" s="8">
        <v>-23</v>
      </c>
      <c r="AA39" s="8">
        <v>-272</v>
      </c>
      <c r="AC39" s="8">
        <v>316</v>
      </c>
      <c r="AD39" s="3">
        <v>29</v>
      </c>
      <c r="AE39" s="8">
        <v>101</v>
      </c>
      <c r="AF39" s="8">
        <v>186</v>
      </c>
      <c r="AG39" s="8">
        <v>207</v>
      </c>
      <c r="AH39" s="8">
        <v>-21</v>
      </c>
      <c r="AI39" s="8"/>
      <c r="AJ39" s="8">
        <v>454</v>
      </c>
      <c r="AK39" s="8">
        <v>77</v>
      </c>
      <c r="AL39" s="8">
        <v>176</v>
      </c>
      <c r="AM39" s="8">
        <v>201</v>
      </c>
      <c r="AN39" s="8">
        <v>206</v>
      </c>
      <c r="AO39" s="8">
        <v>-5</v>
      </c>
      <c r="AP39" s="8"/>
      <c r="AQ39" s="8">
        <v>425</v>
      </c>
      <c r="AR39" s="8">
        <v>120</v>
      </c>
      <c r="AS39" s="8">
        <v>158</v>
      </c>
      <c r="AT39" s="8">
        <v>147</v>
      </c>
      <c r="AU39" s="8">
        <v>130</v>
      </c>
      <c r="AV39" s="8">
        <v>17</v>
      </c>
      <c r="AW39" s="8"/>
      <c r="AX39" s="8">
        <v>369</v>
      </c>
      <c r="AY39" s="8">
        <v>56</v>
      </c>
      <c r="AZ39" s="8">
        <v>165</v>
      </c>
      <c r="BA39" s="8">
        <v>148</v>
      </c>
      <c r="BB39" s="8">
        <v>160</v>
      </c>
      <c r="BC39" s="8">
        <v>-12</v>
      </c>
      <c r="BD39" s="8"/>
      <c r="BE39" s="8">
        <v>370</v>
      </c>
      <c r="BF39" s="8">
        <v>131</v>
      </c>
      <c r="BG39" s="8">
        <v>154</v>
      </c>
      <c r="BH39" s="8">
        <v>85</v>
      </c>
      <c r="BI39" s="8">
        <v>156</v>
      </c>
      <c r="BJ39" s="8">
        <v>-70</v>
      </c>
      <c r="BK39" s="8"/>
      <c r="BL39" s="8">
        <v>83</v>
      </c>
      <c r="BM39" s="8">
        <v>53</v>
      </c>
      <c r="BN39" s="8">
        <v>53</v>
      </c>
      <c r="BO39" s="8">
        <v>-23</v>
      </c>
      <c r="BP39" s="8">
        <v>48</v>
      </c>
      <c r="BQ39" s="8">
        <v>-71</v>
      </c>
      <c r="BR39" s="8"/>
      <c r="BS39" s="8">
        <v>143</v>
      </c>
      <c r="BT39" s="8">
        <v>46</v>
      </c>
      <c r="BU39" s="8">
        <v>72.900000000000006</v>
      </c>
      <c r="BV39" s="8">
        <v>24.5</v>
      </c>
      <c r="BW39" s="8">
        <v>59.7</v>
      </c>
      <c r="BX39" s="8">
        <v>-35.200000000000003</v>
      </c>
      <c r="BY39" s="8"/>
      <c r="BZ39" s="8">
        <v>112</v>
      </c>
      <c r="CA39" s="8">
        <v>29</v>
      </c>
      <c r="CB39" s="8">
        <v>97.8</v>
      </c>
      <c r="CC39" s="8">
        <v>-14.7</v>
      </c>
      <c r="CD39" s="8">
        <v>94.1</v>
      </c>
      <c r="CE39" s="8">
        <v>-108.8</v>
      </c>
    </row>
    <row r="40" spans="3:85" s="3" customFormat="1" ht="17.100000000000001" customHeight="1" x14ac:dyDescent="0.25">
      <c r="C40" s="3" t="s">
        <v>41</v>
      </c>
      <c r="D40" s="70">
        <v>16</v>
      </c>
      <c r="E40" s="70">
        <v>33</v>
      </c>
      <c r="F40" s="8">
        <v>-17</v>
      </c>
      <c r="H40" s="8">
        <v>-132</v>
      </c>
      <c r="I40" s="8">
        <v>-69</v>
      </c>
      <c r="J40" s="8">
        <v>-26</v>
      </c>
      <c r="K40" s="8">
        <v>-37</v>
      </c>
      <c r="L40" s="8">
        <v>-25</v>
      </c>
      <c r="M40" s="8">
        <v>-12</v>
      </c>
      <c r="O40" s="8">
        <v>74</v>
      </c>
      <c r="P40" s="8">
        <v>147</v>
      </c>
      <c r="Q40" s="8">
        <v>-13</v>
      </c>
      <c r="R40" s="8">
        <v>-60</v>
      </c>
      <c r="S40" s="8">
        <v>-34</v>
      </c>
      <c r="T40" s="8">
        <v>-26</v>
      </c>
      <c r="V40" s="8">
        <v>-137</v>
      </c>
      <c r="W40" s="8">
        <f t="shared" ref="W40" si="2">+V40-X40-Y40</f>
        <v>-22</v>
      </c>
      <c r="X40" s="8">
        <v>-33</v>
      </c>
      <c r="Y40" s="8">
        <v>-82</v>
      </c>
      <c r="Z40" s="8">
        <v>-45</v>
      </c>
      <c r="AA40" s="8">
        <v>-37</v>
      </c>
      <c r="AC40" s="8">
        <v>-255</v>
      </c>
      <c r="AD40" s="94">
        <v>-106</v>
      </c>
      <c r="AE40" s="8">
        <v>-65</v>
      </c>
      <c r="AF40" s="8">
        <v>-84</v>
      </c>
      <c r="AG40" s="8">
        <v>-42</v>
      </c>
      <c r="AH40" s="8">
        <v>-42</v>
      </c>
      <c r="AI40" s="8"/>
      <c r="AJ40" s="8">
        <v>-427</v>
      </c>
      <c r="AK40" s="8">
        <v>-195</v>
      </c>
      <c r="AL40" s="8">
        <v>-171</v>
      </c>
      <c r="AM40" s="8">
        <v>-61</v>
      </c>
      <c r="AN40" s="8">
        <v>-34</v>
      </c>
      <c r="AO40" s="8">
        <v>-27</v>
      </c>
      <c r="AP40" s="8"/>
      <c r="AQ40" s="8">
        <v>-206</v>
      </c>
      <c r="AR40" s="8">
        <v>-67</v>
      </c>
      <c r="AS40" s="8">
        <v>-22</v>
      </c>
      <c r="AT40" s="8">
        <v>-117</v>
      </c>
      <c r="AU40" s="8">
        <v>-22</v>
      </c>
      <c r="AV40" s="8">
        <v>-95</v>
      </c>
      <c r="AW40" s="8"/>
      <c r="AX40" s="8">
        <v>-105</v>
      </c>
      <c r="AY40" s="8">
        <v>33</v>
      </c>
      <c r="AZ40" s="8">
        <v>-29</v>
      </c>
      <c r="BA40" s="8">
        <v>-109</v>
      </c>
      <c r="BB40" s="8">
        <v>-74</v>
      </c>
      <c r="BC40" s="8">
        <v>-35</v>
      </c>
      <c r="BD40" s="8"/>
      <c r="BE40" s="8">
        <v>-973</v>
      </c>
      <c r="BF40" s="8">
        <v>42</v>
      </c>
      <c r="BG40" s="8">
        <v>-23</v>
      </c>
      <c r="BH40" s="8">
        <v>-908</v>
      </c>
      <c r="BI40" s="8">
        <v>-56</v>
      </c>
      <c r="BJ40" s="8">
        <v>-853</v>
      </c>
      <c r="BK40" s="8"/>
      <c r="BL40" s="8">
        <v>-144</v>
      </c>
      <c r="BM40" s="8">
        <v>-71</v>
      </c>
      <c r="BN40" s="8">
        <v>-8</v>
      </c>
      <c r="BO40" s="8">
        <v>-65</v>
      </c>
      <c r="BP40" s="8">
        <v>-42</v>
      </c>
      <c r="BQ40" s="8">
        <v>-23</v>
      </c>
      <c r="BR40" s="8"/>
      <c r="BS40" s="8">
        <v>-75</v>
      </c>
      <c r="BT40" s="8">
        <v>-53</v>
      </c>
      <c r="BU40" s="8">
        <v>-21.9</v>
      </c>
      <c r="BV40" s="8">
        <v>0.1</v>
      </c>
      <c r="BW40" s="8">
        <v>6.2</v>
      </c>
      <c r="BX40" s="8">
        <v>-6.1</v>
      </c>
      <c r="BY40" s="8"/>
      <c r="BZ40" s="8">
        <v>-54</v>
      </c>
      <c r="CA40" s="8">
        <v>15</v>
      </c>
      <c r="CB40" s="8">
        <v>-13.4</v>
      </c>
      <c r="CC40" s="8">
        <v>-55.7</v>
      </c>
      <c r="CD40" s="8">
        <v>-9.4</v>
      </c>
      <c r="CE40" s="8">
        <v>-46.3</v>
      </c>
    </row>
    <row r="41" spans="3:85" s="3" customFormat="1" ht="17.100000000000001" customHeight="1" x14ac:dyDescent="0.25">
      <c r="C41" s="3" t="s">
        <v>42</v>
      </c>
      <c r="D41" s="70">
        <v>92</v>
      </c>
      <c r="E41" s="70">
        <v>-1</v>
      </c>
      <c r="F41" s="8">
        <v>93</v>
      </c>
      <c r="H41" s="8">
        <v>-235</v>
      </c>
      <c r="I41" s="8">
        <v>-296</v>
      </c>
      <c r="J41" s="8">
        <v>-20</v>
      </c>
      <c r="K41" s="8">
        <v>81</v>
      </c>
      <c r="L41" s="8">
        <v>50</v>
      </c>
      <c r="M41" s="8">
        <v>31</v>
      </c>
      <c r="O41" s="8">
        <v>103</v>
      </c>
      <c r="P41" s="8">
        <v>43</v>
      </c>
      <c r="Q41" s="8">
        <v>-32</v>
      </c>
      <c r="R41" s="8">
        <v>92</v>
      </c>
      <c r="S41" s="8">
        <v>-30</v>
      </c>
      <c r="T41" s="8">
        <v>122</v>
      </c>
      <c r="V41" s="8">
        <v>131</v>
      </c>
      <c r="W41" s="8">
        <v>-70</v>
      </c>
      <c r="X41" s="8">
        <v>-19</v>
      </c>
      <c r="Y41" s="8">
        <v>220</v>
      </c>
      <c r="Z41" s="8">
        <v>52</v>
      </c>
      <c r="AA41" s="8">
        <v>168</v>
      </c>
      <c r="AC41" s="8">
        <v>-80</v>
      </c>
      <c r="AD41" s="94">
        <v>73</v>
      </c>
      <c r="AE41" s="8">
        <v>-22</v>
      </c>
      <c r="AF41" s="8">
        <v>-70</v>
      </c>
      <c r="AG41" s="8">
        <v>-70</v>
      </c>
      <c r="AH41" s="8">
        <v>0</v>
      </c>
      <c r="AI41" s="8"/>
      <c r="AJ41" s="8">
        <v>-25</v>
      </c>
      <c r="AK41" s="8">
        <v>-56</v>
      </c>
      <c r="AL41" s="8">
        <v>1</v>
      </c>
      <c r="AM41" s="8">
        <v>30</v>
      </c>
      <c r="AN41" s="8">
        <v>-16</v>
      </c>
      <c r="AO41" s="8">
        <v>46</v>
      </c>
      <c r="AP41" s="8"/>
      <c r="AQ41" s="8">
        <v>6</v>
      </c>
      <c r="AR41" s="8">
        <v>-38</v>
      </c>
      <c r="AS41" s="8">
        <v>-59</v>
      </c>
      <c r="AT41" s="8">
        <v>103</v>
      </c>
      <c r="AU41" s="8">
        <v>-33</v>
      </c>
      <c r="AV41" s="8">
        <v>136</v>
      </c>
      <c r="AW41" s="8"/>
      <c r="AX41" s="8">
        <v>-131</v>
      </c>
      <c r="AY41" s="8">
        <v>-135</v>
      </c>
      <c r="AZ41" s="8">
        <v>-99</v>
      </c>
      <c r="BA41" s="8">
        <v>103</v>
      </c>
      <c r="BB41" s="8">
        <v>61</v>
      </c>
      <c r="BC41" s="8">
        <v>42</v>
      </c>
      <c r="BD41" s="8"/>
      <c r="BE41" s="8">
        <v>679</v>
      </c>
      <c r="BF41" s="8">
        <v>-72</v>
      </c>
      <c r="BG41" s="8">
        <v>-109</v>
      </c>
      <c r="BH41" s="8">
        <v>860</v>
      </c>
      <c r="BI41" s="8">
        <v>-58</v>
      </c>
      <c r="BJ41" s="8">
        <v>918</v>
      </c>
      <c r="BK41" s="8"/>
      <c r="BL41" s="8">
        <v>66</v>
      </c>
      <c r="BM41" s="8">
        <v>9</v>
      </c>
      <c r="BN41" s="8">
        <v>-38</v>
      </c>
      <c r="BO41" s="8">
        <v>95</v>
      </c>
      <c r="BP41" s="8">
        <v>-6</v>
      </c>
      <c r="BQ41" s="8">
        <v>100</v>
      </c>
      <c r="BR41" s="8"/>
      <c r="BS41" s="8">
        <v>-110</v>
      </c>
      <c r="BT41" s="8"/>
      <c r="BU41" s="8">
        <v>-52</v>
      </c>
      <c r="BV41" s="8">
        <v>-61</v>
      </c>
      <c r="BW41" s="8">
        <v>-59</v>
      </c>
      <c r="BX41" s="8">
        <v>-2</v>
      </c>
      <c r="BY41" s="8"/>
      <c r="BZ41" s="8">
        <v>-71</v>
      </c>
      <c r="CA41" s="8"/>
      <c r="CB41" s="8">
        <v>-87</v>
      </c>
      <c r="CC41" s="8">
        <v>21</v>
      </c>
      <c r="CD41" s="8">
        <v>-81</v>
      </c>
      <c r="CE41" s="8">
        <v>-8</v>
      </c>
    </row>
    <row r="42" spans="3:85" s="3" customFormat="1" ht="17.100000000000001" customHeight="1" x14ac:dyDescent="0.25">
      <c r="C42" s="3" t="s">
        <v>43</v>
      </c>
      <c r="D42" s="70">
        <v>-15</v>
      </c>
      <c r="E42" s="70">
        <v>117</v>
      </c>
      <c r="F42" s="8">
        <v>-132</v>
      </c>
      <c r="H42" s="8">
        <v>-61</v>
      </c>
      <c r="I42" s="8">
        <v>-15</v>
      </c>
      <c r="J42" s="8">
        <v>76</v>
      </c>
      <c r="K42" s="8">
        <v>-122</v>
      </c>
      <c r="L42" s="8">
        <v>-51</v>
      </c>
      <c r="M42" s="8">
        <v>-71</v>
      </c>
      <c r="O42" s="8">
        <v>219</v>
      </c>
      <c r="P42" s="8">
        <v>166</v>
      </c>
      <c r="Q42" s="8">
        <v>122</v>
      </c>
      <c r="R42" s="8">
        <v>-69</v>
      </c>
      <c r="S42" s="8">
        <v>22</v>
      </c>
      <c r="T42" s="8">
        <v>-91</v>
      </c>
      <c r="V42" s="8">
        <v>-346</v>
      </c>
      <c r="W42" s="8">
        <f>+V42-X42-Y42</f>
        <v>-23</v>
      </c>
      <c r="X42" s="8">
        <v>54</v>
      </c>
      <c r="Y42" s="8">
        <v>-377</v>
      </c>
      <c r="Z42" s="8">
        <v>-68</v>
      </c>
      <c r="AA42" s="8">
        <v>-309</v>
      </c>
      <c r="AC42" s="8">
        <v>61</v>
      </c>
      <c r="AD42" s="94">
        <v>-77</v>
      </c>
      <c r="AE42" s="8">
        <v>36</v>
      </c>
      <c r="AF42" s="8">
        <v>102</v>
      </c>
      <c r="AG42" s="8">
        <v>165</v>
      </c>
      <c r="AH42" s="8">
        <v>-63</v>
      </c>
      <c r="AI42" s="8"/>
      <c r="AJ42" s="8">
        <v>27</v>
      </c>
      <c r="AK42" s="8">
        <v>-118</v>
      </c>
      <c r="AL42" s="8">
        <v>5</v>
      </c>
      <c r="AM42" s="8">
        <v>140</v>
      </c>
      <c r="AN42" s="8">
        <v>172</v>
      </c>
      <c r="AO42" s="8">
        <v>-32</v>
      </c>
      <c r="AP42" s="8"/>
      <c r="AQ42" s="8">
        <v>219</v>
      </c>
      <c r="AR42" s="8">
        <v>53</v>
      </c>
      <c r="AS42" s="8">
        <v>136</v>
      </c>
      <c r="AT42" s="8">
        <v>30</v>
      </c>
      <c r="AU42" s="8">
        <v>108</v>
      </c>
      <c r="AV42" s="8">
        <v>-78</v>
      </c>
      <c r="AW42" s="8"/>
      <c r="AX42" s="8">
        <v>264</v>
      </c>
      <c r="AY42" s="8">
        <v>89</v>
      </c>
      <c r="AZ42" s="8">
        <v>136</v>
      </c>
      <c r="BA42" s="8">
        <v>39</v>
      </c>
      <c r="BB42" s="8">
        <v>86</v>
      </c>
      <c r="BC42" s="8">
        <v>-47</v>
      </c>
      <c r="BD42" s="8"/>
      <c r="BE42" s="8">
        <v>-603</v>
      </c>
      <c r="BF42" s="8">
        <v>89</v>
      </c>
      <c r="BG42" s="8">
        <v>131</v>
      </c>
      <c r="BH42" s="8">
        <v>-823</v>
      </c>
      <c r="BI42" s="8">
        <v>100</v>
      </c>
      <c r="BJ42" s="8">
        <v>-923</v>
      </c>
      <c r="BK42" s="8"/>
      <c r="BL42" s="8">
        <v>-61</v>
      </c>
      <c r="BM42" s="8">
        <v>-18</v>
      </c>
      <c r="BN42" s="8">
        <v>45</v>
      </c>
      <c r="BO42" s="8">
        <v>-88</v>
      </c>
      <c r="BP42" s="8">
        <v>6</v>
      </c>
      <c r="BQ42" s="8">
        <v>-94</v>
      </c>
      <c r="BR42" s="8"/>
      <c r="BS42" s="8">
        <v>68</v>
      </c>
      <c r="BT42" s="8">
        <v>-8</v>
      </c>
      <c r="BU42" s="8">
        <v>50.9</v>
      </c>
      <c r="BV42" s="8">
        <v>24.6</v>
      </c>
      <c r="BW42" s="8">
        <v>65.900000000000006</v>
      </c>
      <c r="BX42" s="8">
        <v>-41.3</v>
      </c>
      <c r="BY42" s="8"/>
      <c r="BZ42" s="8">
        <v>58</v>
      </c>
      <c r="CA42" s="8">
        <v>44</v>
      </c>
      <c r="CB42" s="8">
        <v>84.4</v>
      </c>
      <c r="CC42" s="8">
        <v>-70.400000000000006</v>
      </c>
      <c r="CD42" s="8">
        <v>84.7</v>
      </c>
      <c r="CE42" s="8">
        <v>-155.1</v>
      </c>
    </row>
    <row r="43" spans="3:85" s="3" customFormat="1" ht="17.100000000000001" customHeight="1" thickBot="1" x14ac:dyDescent="0.3">
      <c r="C43" s="5" t="s">
        <v>44</v>
      </c>
      <c r="D43" s="71">
        <v>0</v>
      </c>
      <c r="E43" s="71">
        <v>0</v>
      </c>
      <c r="F43" s="10">
        <v>0</v>
      </c>
      <c r="G43" s="5"/>
      <c r="H43" s="10">
        <v>0</v>
      </c>
      <c r="I43" s="10">
        <v>0</v>
      </c>
      <c r="J43" s="10"/>
      <c r="K43" s="10">
        <v>0</v>
      </c>
      <c r="L43" s="10"/>
      <c r="M43" s="10">
        <v>0</v>
      </c>
      <c r="N43" s="5"/>
      <c r="O43" s="10">
        <v>0</v>
      </c>
      <c r="P43" s="10">
        <v>0</v>
      </c>
      <c r="Q43" s="10">
        <v>0</v>
      </c>
      <c r="R43" s="10">
        <v>0</v>
      </c>
      <c r="S43" s="10">
        <v>0</v>
      </c>
      <c r="T43" s="10">
        <v>0</v>
      </c>
      <c r="U43" s="5"/>
      <c r="V43" s="10">
        <v>0</v>
      </c>
      <c r="W43" s="10">
        <v>0</v>
      </c>
      <c r="X43" s="10">
        <v>0</v>
      </c>
      <c r="Y43" s="10">
        <v>0</v>
      </c>
      <c r="Z43" s="10">
        <v>0</v>
      </c>
      <c r="AA43" s="10">
        <v>0</v>
      </c>
      <c r="AB43" s="5"/>
      <c r="AC43" s="10">
        <v>0</v>
      </c>
      <c r="AD43" s="10">
        <v>0</v>
      </c>
      <c r="AE43" s="10">
        <v>0</v>
      </c>
      <c r="AF43" s="10">
        <v>0</v>
      </c>
      <c r="AG43" s="10">
        <v>0</v>
      </c>
      <c r="AH43" s="10">
        <v>0</v>
      </c>
      <c r="AI43" s="10"/>
      <c r="AJ43" s="10">
        <v>0</v>
      </c>
      <c r="AK43" s="10">
        <v>0</v>
      </c>
      <c r="AL43" s="10">
        <v>0</v>
      </c>
      <c r="AM43" s="10">
        <v>0</v>
      </c>
      <c r="AN43" s="10">
        <v>0</v>
      </c>
      <c r="AO43" s="10">
        <v>0</v>
      </c>
      <c r="AP43" s="10"/>
      <c r="AQ43" s="10">
        <v>0</v>
      </c>
      <c r="AR43" s="10">
        <v>0</v>
      </c>
      <c r="AS43" s="10">
        <v>0</v>
      </c>
      <c r="AT43" s="10">
        <v>0</v>
      </c>
      <c r="AU43" s="10">
        <v>0</v>
      </c>
      <c r="AV43" s="10">
        <v>0</v>
      </c>
      <c r="AW43" s="10"/>
      <c r="AX43" s="10">
        <v>0</v>
      </c>
      <c r="AY43" s="10">
        <v>0</v>
      </c>
      <c r="AZ43" s="10">
        <v>0</v>
      </c>
      <c r="BA43" s="10">
        <v>0</v>
      </c>
      <c r="BB43" s="10">
        <v>0</v>
      </c>
      <c r="BC43" s="10">
        <v>0</v>
      </c>
      <c r="BD43" s="10"/>
      <c r="BE43" s="10">
        <v>0</v>
      </c>
      <c r="BF43" s="10">
        <v>0</v>
      </c>
      <c r="BG43" s="10">
        <v>0</v>
      </c>
      <c r="BH43" s="10">
        <v>0</v>
      </c>
      <c r="BI43" s="10">
        <v>0</v>
      </c>
      <c r="BJ43" s="10">
        <v>0</v>
      </c>
      <c r="BK43" s="10"/>
      <c r="BL43" s="10">
        <v>0</v>
      </c>
      <c r="BM43" s="10">
        <v>0</v>
      </c>
      <c r="BN43" s="10">
        <v>0</v>
      </c>
      <c r="BO43" s="10">
        <v>0</v>
      </c>
      <c r="BP43" s="10">
        <v>0</v>
      </c>
      <c r="BQ43" s="10">
        <v>0</v>
      </c>
      <c r="BR43" s="10"/>
      <c r="BS43" s="10">
        <v>0</v>
      </c>
      <c r="BT43" s="10">
        <v>0</v>
      </c>
      <c r="BU43" s="10">
        <v>-1.8</v>
      </c>
      <c r="BV43" s="10">
        <v>-6.6</v>
      </c>
      <c r="BW43" s="10">
        <v>4</v>
      </c>
      <c r="BX43" s="10">
        <v>3</v>
      </c>
      <c r="BY43" s="10"/>
      <c r="BZ43" s="10">
        <v>-12</v>
      </c>
      <c r="CA43" s="10">
        <v>0</v>
      </c>
      <c r="CB43" s="10">
        <v>-2.1</v>
      </c>
      <c r="CC43" s="10">
        <v>-12.3</v>
      </c>
      <c r="CD43" s="10">
        <v>-4.2</v>
      </c>
      <c r="CE43" s="10">
        <v>-8.1</v>
      </c>
    </row>
    <row r="44" spans="3:85" s="3" customFormat="1" ht="12.75" x14ac:dyDescent="0.25">
      <c r="AF44" s="55"/>
      <c r="AG44" s="55"/>
      <c r="AH44" s="55"/>
      <c r="AJ44" s="55"/>
      <c r="AK44" s="55"/>
      <c r="AL44" s="55"/>
      <c r="AM44" s="55"/>
      <c r="AN44" s="55"/>
      <c r="AO44" s="55"/>
    </row>
    <row r="45" spans="3:85" s="3" customFormat="1" ht="12.75" x14ac:dyDescent="0.25">
      <c r="C45" s="4" t="s">
        <v>45</v>
      </c>
      <c r="D45" s="122">
        <v>2026</v>
      </c>
      <c r="E45" s="122"/>
      <c r="F45" s="122"/>
      <c r="G45" s="4"/>
      <c r="H45" s="122">
        <v>2025</v>
      </c>
      <c r="I45" s="122"/>
      <c r="J45" s="122">
        <v>2025</v>
      </c>
      <c r="K45" s="122"/>
      <c r="L45" s="122"/>
      <c r="M45" s="122"/>
      <c r="N45" s="4"/>
      <c r="O45" s="122">
        <v>2024</v>
      </c>
      <c r="P45" s="122"/>
      <c r="Q45" s="122"/>
      <c r="R45" s="122"/>
      <c r="S45" s="122"/>
      <c r="T45" s="122"/>
      <c r="U45" s="4"/>
      <c r="V45" s="122">
        <v>2023</v>
      </c>
      <c r="W45" s="122"/>
      <c r="X45" s="122"/>
      <c r="Y45" s="122"/>
      <c r="Z45" s="122"/>
      <c r="AA45" s="122"/>
      <c r="AB45" s="4"/>
      <c r="AC45" s="124">
        <v>2022</v>
      </c>
      <c r="AD45" s="124"/>
      <c r="AE45" s="124">
        <v>2022</v>
      </c>
      <c r="AF45" s="124"/>
      <c r="AG45" s="124"/>
      <c r="AH45" s="124"/>
      <c r="AI45" s="53"/>
      <c r="AJ45" s="122">
        <v>2021</v>
      </c>
      <c r="AK45" s="122"/>
      <c r="AL45" s="122"/>
      <c r="AM45" s="122"/>
      <c r="AN45" s="122"/>
      <c r="AO45" s="122"/>
      <c r="AP45" s="53"/>
      <c r="AQ45" s="124">
        <v>2020</v>
      </c>
      <c r="AR45" s="124"/>
      <c r="AS45" s="124"/>
      <c r="AT45" s="124"/>
      <c r="AU45" s="124"/>
      <c r="AV45" s="124"/>
      <c r="AW45" s="4"/>
      <c r="AX45" s="122">
        <v>2019</v>
      </c>
      <c r="AY45" s="122"/>
      <c r="AZ45" s="122"/>
      <c r="BA45" s="122"/>
      <c r="BB45" s="122"/>
      <c r="BC45" s="122"/>
      <c r="BD45" s="4"/>
      <c r="BE45" s="122">
        <v>2018</v>
      </c>
      <c r="BF45" s="122"/>
      <c r="BG45" s="122"/>
      <c r="BH45" s="122"/>
      <c r="BI45" s="122"/>
      <c r="BJ45" s="122"/>
      <c r="BK45" s="4"/>
      <c r="BL45" s="124">
        <v>2017</v>
      </c>
      <c r="BM45" s="124"/>
      <c r="BN45" s="124"/>
      <c r="BO45" s="124"/>
      <c r="BP45" s="124"/>
      <c r="BQ45" s="124"/>
      <c r="BR45" s="4"/>
      <c r="BS45" s="122">
        <v>2016</v>
      </c>
      <c r="BT45" s="122"/>
      <c r="BU45" s="122"/>
      <c r="BV45" s="122"/>
      <c r="BW45" s="122"/>
      <c r="BX45" s="122"/>
      <c r="BY45" s="4"/>
      <c r="BZ45" s="122">
        <v>2015</v>
      </c>
      <c r="CA45" s="122"/>
      <c r="CB45" s="122"/>
      <c r="CC45" s="122"/>
      <c r="CD45" s="122"/>
      <c r="CE45" s="122"/>
    </row>
    <row r="46" spans="3:85" s="3" customFormat="1" ht="12.75" x14ac:dyDescent="0.25">
      <c r="C46" s="68"/>
      <c r="D46" s="90" t="s">
        <v>18</v>
      </c>
      <c r="E46" s="90" t="s">
        <v>19</v>
      </c>
      <c r="F46" s="90" t="s">
        <v>14</v>
      </c>
      <c r="G46" s="68"/>
      <c r="H46" s="120" t="s">
        <v>15</v>
      </c>
      <c r="I46" s="120" t="s">
        <v>16</v>
      </c>
      <c r="J46" s="120" t="s">
        <v>17</v>
      </c>
      <c r="K46" s="120" t="s">
        <v>18</v>
      </c>
      <c r="L46" s="120" t="s">
        <v>19</v>
      </c>
      <c r="M46" s="120" t="s">
        <v>14</v>
      </c>
      <c r="N46" s="68"/>
      <c r="O46" s="120" t="s">
        <v>15</v>
      </c>
      <c r="P46" s="120" t="s">
        <v>16</v>
      </c>
      <c r="Q46" s="120" t="s">
        <v>17</v>
      </c>
      <c r="R46" s="120" t="s">
        <v>18</v>
      </c>
      <c r="S46" s="120" t="s">
        <v>19</v>
      </c>
      <c r="T46" s="120" t="s">
        <v>14</v>
      </c>
      <c r="U46" s="68"/>
      <c r="V46" s="120" t="s">
        <v>15</v>
      </c>
      <c r="W46" s="120" t="s">
        <v>16</v>
      </c>
      <c r="X46" s="120" t="s">
        <v>17</v>
      </c>
      <c r="Y46" s="120" t="s">
        <v>18</v>
      </c>
      <c r="Z46" s="120" t="s">
        <v>19</v>
      </c>
      <c r="AA46" s="120" t="s">
        <v>14</v>
      </c>
      <c r="AB46" s="68"/>
      <c r="AC46" s="120" t="s">
        <v>15</v>
      </c>
      <c r="AD46" s="120" t="s">
        <v>16</v>
      </c>
      <c r="AE46" s="120" t="s">
        <v>17</v>
      </c>
      <c r="AF46" s="120" t="s">
        <v>18</v>
      </c>
      <c r="AG46" s="120" t="s">
        <v>19</v>
      </c>
      <c r="AH46" s="120" t="s">
        <v>14</v>
      </c>
      <c r="AI46" s="120"/>
      <c r="AJ46" s="120" t="s">
        <v>15</v>
      </c>
      <c r="AK46" s="120" t="s">
        <v>16</v>
      </c>
      <c r="AL46" s="120" t="s">
        <v>17</v>
      </c>
      <c r="AM46" s="120" t="s">
        <v>18</v>
      </c>
      <c r="AN46" s="120" t="s">
        <v>19</v>
      </c>
      <c r="AO46" s="120" t="s">
        <v>14</v>
      </c>
      <c r="AP46" s="120"/>
      <c r="AQ46" s="120" t="s">
        <v>15</v>
      </c>
      <c r="AR46" s="120" t="s">
        <v>16</v>
      </c>
      <c r="AS46" s="120" t="s">
        <v>17</v>
      </c>
      <c r="AT46" s="120" t="s">
        <v>18</v>
      </c>
      <c r="AU46" s="120" t="s">
        <v>19</v>
      </c>
      <c r="AV46" s="120" t="s">
        <v>14</v>
      </c>
      <c r="AW46" s="69"/>
      <c r="AX46" s="120" t="s">
        <v>15</v>
      </c>
      <c r="AY46" s="120" t="s">
        <v>16</v>
      </c>
      <c r="AZ46" s="120" t="s">
        <v>17</v>
      </c>
      <c r="BA46" s="120" t="s">
        <v>18</v>
      </c>
      <c r="BB46" s="120" t="s">
        <v>19</v>
      </c>
      <c r="BC46" s="120" t="s">
        <v>14</v>
      </c>
      <c r="BD46" s="69"/>
      <c r="BE46" s="120" t="s">
        <v>15</v>
      </c>
      <c r="BF46" s="120" t="s">
        <v>16</v>
      </c>
      <c r="BG46" s="120" t="s">
        <v>17</v>
      </c>
      <c r="BH46" s="120" t="s">
        <v>18</v>
      </c>
      <c r="BI46" s="120" t="s">
        <v>19</v>
      </c>
      <c r="BJ46" s="120" t="s">
        <v>14</v>
      </c>
      <c r="BK46" s="69"/>
      <c r="BL46" s="120" t="s">
        <v>15</v>
      </c>
      <c r="BM46" s="120" t="s">
        <v>16</v>
      </c>
      <c r="BN46" s="120" t="s">
        <v>17</v>
      </c>
      <c r="BO46" s="120" t="s">
        <v>18</v>
      </c>
      <c r="BP46" s="120" t="s">
        <v>19</v>
      </c>
      <c r="BQ46" s="120" t="s">
        <v>14</v>
      </c>
      <c r="BR46" s="69"/>
      <c r="BS46" s="120" t="s">
        <v>15</v>
      </c>
      <c r="BT46" s="120" t="s">
        <v>16</v>
      </c>
      <c r="BU46" s="120" t="s">
        <v>17</v>
      </c>
      <c r="BV46" s="120" t="s">
        <v>18</v>
      </c>
      <c r="BW46" s="120" t="s">
        <v>19</v>
      </c>
      <c r="BX46" s="120" t="s">
        <v>14</v>
      </c>
      <c r="BY46" s="69"/>
      <c r="BZ46" s="120" t="s">
        <v>15</v>
      </c>
      <c r="CA46" s="120" t="s">
        <v>16</v>
      </c>
      <c r="CB46" s="120" t="s">
        <v>17</v>
      </c>
      <c r="CC46" s="120" t="s">
        <v>18</v>
      </c>
      <c r="CD46" s="120" t="s">
        <v>19</v>
      </c>
      <c r="CE46" s="120" t="s">
        <v>14</v>
      </c>
    </row>
    <row r="47" spans="3:85" s="3" customFormat="1" ht="4.3499999999999996" customHeight="1" x14ac:dyDescent="0.25">
      <c r="AE47" s="55"/>
      <c r="AF47" s="55"/>
      <c r="AG47" s="55"/>
      <c r="AH47" s="55"/>
      <c r="AJ47" s="55"/>
      <c r="AK47" s="55"/>
      <c r="AL47" s="55"/>
      <c r="AM47" s="55"/>
      <c r="AN47" s="55"/>
      <c r="AO47" s="55"/>
    </row>
    <row r="48" spans="3:85" s="3" customFormat="1" ht="17.25" customHeight="1" x14ac:dyDescent="0.25">
      <c r="C48" s="3" t="s">
        <v>46</v>
      </c>
      <c r="D48" s="70">
        <v>1389</v>
      </c>
      <c r="E48" s="70">
        <v>795</v>
      </c>
      <c r="F48" s="8">
        <v>594</v>
      </c>
      <c r="H48" s="8">
        <v>2929</v>
      </c>
      <c r="I48" s="55">
        <v>673</v>
      </c>
      <c r="J48" s="8">
        <v>791</v>
      </c>
      <c r="K48" s="8">
        <v>1465</v>
      </c>
      <c r="L48" s="8">
        <v>763</v>
      </c>
      <c r="M48" s="55">
        <v>702</v>
      </c>
      <c r="N48" s="55"/>
      <c r="O48" s="62">
        <v>2967</v>
      </c>
      <c r="P48" s="55">
        <v>694</v>
      </c>
      <c r="Q48" s="55">
        <v>775</v>
      </c>
      <c r="R48" s="62">
        <v>1498</v>
      </c>
      <c r="S48" s="55">
        <v>779</v>
      </c>
      <c r="T48" s="55">
        <v>719</v>
      </c>
      <c r="U48" s="55"/>
      <c r="V48" s="62">
        <v>2745</v>
      </c>
      <c r="W48" s="55">
        <v>648</v>
      </c>
      <c r="X48" s="55">
        <v>740</v>
      </c>
      <c r="Y48" s="62">
        <v>1357</v>
      </c>
      <c r="Z48" s="55">
        <v>723</v>
      </c>
      <c r="AA48" s="55">
        <v>634</v>
      </c>
      <c r="AB48" s="55"/>
      <c r="AC48" s="62">
        <v>4186</v>
      </c>
      <c r="AD48" s="62">
        <v>899</v>
      </c>
      <c r="AE48" s="62">
        <v>1018</v>
      </c>
      <c r="AF48" s="62">
        <v>2269</v>
      </c>
      <c r="AG48" s="62">
        <v>1182</v>
      </c>
      <c r="AH48" s="62">
        <v>1087</v>
      </c>
      <c r="AI48" s="62"/>
      <c r="AJ48" s="62">
        <v>4326</v>
      </c>
      <c r="AK48" s="62">
        <v>999</v>
      </c>
      <c r="AL48" s="62">
        <v>1175</v>
      </c>
      <c r="AM48" s="62">
        <v>2152</v>
      </c>
      <c r="AN48" s="62">
        <v>1192</v>
      </c>
      <c r="AO48" s="62">
        <v>960</v>
      </c>
      <c r="AP48" s="62"/>
      <c r="AQ48" s="62">
        <v>4022</v>
      </c>
      <c r="AR48" s="62">
        <v>986</v>
      </c>
      <c r="AS48" s="62">
        <v>1055</v>
      </c>
      <c r="AT48" s="62">
        <v>1981</v>
      </c>
      <c r="AU48" s="62">
        <v>908</v>
      </c>
      <c r="AV48" s="62">
        <v>1073</v>
      </c>
      <c r="AW48" s="55"/>
      <c r="AX48" s="55"/>
      <c r="AY48" s="55"/>
      <c r="AZ48" s="55"/>
      <c r="BA48" s="55"/>
      <c r="BB48" s="55"/>
      <c r="BC48" s="55"/>
    </row>
    <row r="49" spans="3:83" s="3" customFormat="1" ht="17.100000000000001" customHeight="1" x14ac:dyDescent="0.25">
      <c r="C49" s="3" t="s">
        <v>47</v>
      </c>
      <c r="D49" s="103">
        <v>-0.05</v>
      </c>
      <c r="E49" s="103">
        <v>0.06</v>
      </c>
      <c r="F49" s="104">
        <v>-0.15</v>
      </c>
      <c r="H49" s="104" t="s">
        <v>48</v>
      </c>
      <c r="I49" s="9">
        <v>-0.05</v>
      </c>
      <c r="J49" s="104">
        <v>0.02</v>
      </c>
      <c r="K49" s="104">
        <v>0.01</v>
      </c>
      <c r="L49" s="104" t="s">
        <v>48</v>
      </c>
      <c r="M49" s="104">
        <v>0.03</v>
      </c>
      <c r="O49" s="104" t="s">
        <v>48</v>
      </c>
      <c r="P49" s="9">
        <v>0.06</v>
      </c>
      <c r="Q49" s="9">
        <v>0.03</v>
      </c>
      <c r="R49" s="9">
        <v>-0.04</v>
      </c>
      <c r="S49" s="9">
        <v>-0.03</v>
      </c>
      <c r="T49" s="9">
        <v>-0.04</v>
      </c>
      <c r="V49" s="9">
        <v>-0.25</v>
      </c>
      <c r="W49" s="9">
        <v>0.25</v>
      </c>
      <c r="X49" s="9">
        <v>-0.24</v>
      </c>
      <c r="Y49" s="9">
        <v>-0.26</v>
      </c>
      <c r="Z49" s="9">
        <v>-0.26</v>
      </c>
      <c r="AA49" s="9">
        <v>-0.25</v>
      </c>
      <c r="AC49" s="9">
        <v>0.14000000000000001</v>
      </c>
      <c r="AD49" s="9">
        <v>0.09</v>
      </c>
      <c r="AE49" s="9">
        <v>7.0000000000000007E-2</v>
      </c>
      <c r="AF49" s="9">
        <v>0.2</v>
      </c>
      <c r="AG49" s="9">
        <v>0.13</v>
      </c>
      <c r="AH49" s="9">
        <v>0.28999999999999998</v>
      </c>
      <c r="AI49" s="9"/>
      <c r="AJ49" s="9">
        <v>0.13</v>
      </c>
      <c r="AK49" s="9">
        <v>0.11</v>
      </c>
      <c r="AL49" s="9">
        <v>0.13</v>
      </c>
      <c r="AM49" s="9">
        <v>0.14000000000000001</v>
      </c>
      <c r="AN49" s="9">
        <v>0.39</v>
      </c>
      <c r="AO49" s="9">
        <v>-0.09</v>
      </c>
      <c r="AP49" s="9"/>
      <c r="AQ49" s="9">
        <v>-0.06</v>
      </c>
      <c r="AR49" s="9">
        <v>0.04</v>
      </c>
      <c r="AS49" s="9">
        <v>-7.0000000000000007E-2</v>
      </c>
      <c r="AT49" s="9">
        <v>-0.11</v>
      </c>
      <c r="AU49" s="9">
        <v>-0.22</v>
      </c>
      <c r="AV49" s="9">
        <v>0.02</v>
      </c>
      <c r="AW49" s="9"/>
      <c r="AX49" s="9">
        <v>0.06</v>
      </c>
      <c r="AY49" s="9">
        <v>-7.0000000000000007E-2</v>
      </c>
      <c r="AZ49" s="9">
        <v>0.05</v>
      </c>
      <c r="BA49" s="9">
        <v>0.13</v>
      </c>
      <c r="BB49" s="9">
        <v>7.0000000000000007E-2</v>
      </c>
      <c r="BC49" s="9">
        <v>0.22</v>
      </c>
      <c r="BD49" s="9"/>
      <c r="BE49" s="9">
        <v>0.18</v>
      </c>
      <c r="BF49" s="9"/>
      <c r="BG49" s="9"/>
      <c r="BH49" s="9"/>
      <c r="BI49" s="9"/>
      <c r="BJ49" s="9"/>
      <c r="BK49" s="9"/>
      <c r="BL49" s="9">
        <v>0.03</v>
      </c>
      <c r="BM49" s="9"/>
      <c r="BN49" s="9"/>
      <c r="BO49" s="9"/>
      <c r="BP49" s="9"/>
      <c r="BQ49" s="9"/>
      <c r="BR49" s="9"/>
      <c r="BS49" s="9">
        <v>0.06</v>
      </c>
      <c r="BT49" s="9"/>
      <c r="BU49" s="9"/>
      <c r="BV49" s="9"/>
      <c r="BW49" s="9"/>
      <c r="BX49" s="9"/>
      <c r="BY49" s="9"/>
      <c r="BZ49" s="9">
        <v>0.09</v>
      </c>
      <c r="CA49" s="9"/>
      <c r="CB49" s="9"/>
      <c r="CC49" s="9"/>
      <c r="CD49" s="9"/>
      <c r="CE49" s="9"/>
    </row>
    <row r="50" spans="3:83" s="3" customFormat="1" ht="17.100000000000001" customHeight="1" x14ac:dyDescent="0.25">
      <c r="C50" s="3" t="s">
        <v>21</v>
      </c>
      <c r="D50" s="72">
        <v>-0.11</v>
      </c>
      <c r="E50" s="72">
        <v>-0.03</v>
      </c>
      <c r="F50" s="9">
        <v>-0.2</v>
      </c>
      <c r="H50" s="9">
        <v>0.02</v>
      </c>
      <c r="I50" s="9">
        <v>-7.0000000000000007E-2</v>
      </c>
      <c r="J50" s="9">
        <v>0.08</v>
      </c>
      <c r="K50" s="9">
        <v>0.02</v>
      </c>
      <c r="L50" s="9">
        <v>0.03</v>
      </c>
      <c r="M50" s="9">
        <v>0.11</v>
      </c>
      <c r="O50" s="9">
        <v>0.11</v>
      </c>
      <c r="P50" s="9">
        <v>0.17</v>
      </c>
      <c r="Q50" s="9">
        <v>0.02</v>
      </c>
      <c r="R50" s="9">
        <v>0.14000000000000001</v>
      </c>
      <c r="S50" s="9">
        <v>0.09</v>
      </c>
      <c r="T50" s="9">
        <v>0.22</v>
      </c>
      <c r="V50" s="9">
        <v>-0.25</v>
      </c>
      <c r="W50" s="9">
        <v>-0.25</v>
      </c>
      <c r="X50" s="9">
        <v>-0.22</v>
      </c>
      <c r="Y50" s="9">
        <v>-0.26</v>
      </c>
      <c r="Z50" s="9">
        <v>-0.18</v>
      </c>
      <c r="AA50" s="9">
        <v>-0.36</v>
      </c>
      <c r="AC50" s="9">
        <v>0.18</v>
      </c>
      <c r="AD50" s="9">
        <v>0.25</v>
      </c>
      <c r="AE50" s="9">
        <v>0.2</v>
      </c>
      <c r="AF50" s="9">
        <v>0.14000000000000001</v>
      </c>
      <c r="AG50" s="9">
        <v>0.11</v>
      </c>
      <c r="AH50" s="9">
        <v>0.17</v>
      </c>
      <c r="AI50" s="9"/>
      <c r="AJ50" s="9">
        <v>0.34</v>
      </c>
      <c r="AK50" s="9">
        <v>-0.04</v>
      </c>
      <c r="AL50" s="9">
        <v>0.11</v>
      </c>
      <c r="AM50" s="9">
        <v>0.85</v>
      </c>
      <c r="AN50" s="9">
        <v>2.89</v>
      </c>
      <c r="AO50" s="9">
        <v>0.12</v>
      </c>
      <c r="AP50" s="9"/>
      <c r="AQ50" s="9">
        <v>-0.26</v>
      </c>
      <c r="AR50" s="9">
        <v>0.01</v>
      </c>
      <c r="AS50" s="9">
        <v>-0.06</v>
      </c>
      <c r="AT50" s="9">
        <v>-0.47</v>
      </c>
      <c r="AU50" s="9">
        <v>-0.73</v>
      </c>
      <c r="AV50" s="9">
        <v>-0.19</v>
      </c>
      <c r="AW50" s="9"/>
      <c r="AX50" s="9">
        <v>7.0000000000000007E-2</v>
      </c>
      <c r="AY50" s="9">
        <v>-0.12</v>
      </c>
      <c r="AZ50" s="61">
        <v>0</v>
      </c>
      <c r="BA50" s="9">
        <v>0.23</v>
      </c>
      <c r="BB50" s="9">
        <v>0.12</v>
      </c>
      <c r="BC50" s="9">
        <v>0.37</v>
      </c>
      <c r="BD50" s="9"/>
      <c r="BE50" s="9"/>
      <c r="BF50" s="9"/>
      <c r="BG50" s="9"/>
      <c r="BH50" s="9"/>
      <c r="BI50" s="9"/>
      <c r="BJ50" s="9"/>
      <c r="BK50" s="9"/>
      <c r="BL50" s="9"/>
      <c r="BM50" s="9"/>
      <c r="BN50" s="9"/>
      <c r="BO50" s="9"/>
      <c r="BP50" s="9"/>
      <c r="BQ50" s="9"/>
      <c r="BR50" s="9"/>
      <c r="BS50" s="9"/>
      <c r="BT50" s="9"/>
      <c r="BU50" s="9"/>
      <c r="BV50" s="9"/>
      <c r="BW50" s="9"/>
      <c r="BX50" s="9"/>
      <c r="BY50" s="9"/>
      <c r="BZ50" s="9"/>
      <c r="CA50" s="9"/>
      <c r="CB50" s="9"/>
      <c r="CC50" s="9"/>
      <c r="CD50" s="9"/>
      <c r="CE50" s="9"/>
    </row>
    <row r="51" spans="3:83" s="3" customFormat="1" ht="17.100000000000001" customHeight="1" x14ac:dyDescent="0.25">
      <c r="C51" s="3" t="s">
        <v>22</v>
      </c>
      <c r="D51" s="72">
        <v>-0.06</v>
      </c>
      <c r="E51" s="72">
        <v>0.01</v>
      </c>
      <c r="F51" s="9">
        <v>-0.13</v>
      </c>
      <c r="H51" s="9">
        <v>-0.04</v>
      </c>
      <c r="I51" s="9">
        <v>-0.1</v>
      </c>
      <c r="J51" s="9">
        <v>-7.0000000000000007E-2</v>
      </c>
      <c r="K51" s="9">
        <v>-0.01</v>
      </c>
      <c r="L51" s="9">
        <v>-0.02</v>
      </c>
      <c r="M51" s="9">
        <v>0.03</v>
      </c>
      <c r="O51" s="9">
        <v>-0.18</v>
      </c>
      <c r="P51" s="9">
        <v>-0.04</v>
      </c>
      <c r="Q51" s="9">
        <v>-0.09</v>
      </c>
      <c r="R51" s="9">
        <v>-0.28999999999999998</v>
      </c>
      <c r="S51" s="9">
        <v>-0.25</v>
      </c>
      <c r="T51" s="9">
        <v>-0.3</v>
      </c>
      <c r="V51" s="9">
        <v>-0.2</v>
      </c>
      <c r="W51" s="9">
        <v>-0.31</v>
      </c>
      <c r="X51" s="9">
        <v>-0.27</v>
      </c>
      <c r="Y51" s="9">
        <v>-0.14000000000000001</v>
      </c>
      <c r="Z51" s="9">
        <v>-0.2</v>
      </c>
      <c r="AA51" s="9">
        <v>-0.13</v>
      </c>
      <c r="AC51" s="9">
        <v>2.3E-2</v>
      </c>
      <c r="AD51" s="9">
        <v>-0.02</v>
      </c>
      <c r="AE51" s="9">
        <v>-0.02</v>
      </c>
      <c r="AF51" s="9">
        <v>7.0000000000000007E-2</v>
      </c>
      <c r="AG51" s="9">
        <v>-0.04</v>
      </c>
      <c r="AH51" s="9">
        <v>0.22</v>
      </c>
      <c r="AI51" s="9"/>
      <c r="AJ51" s="9">
        <v>0.06</v>
      </c>
      <c r="AK51" s="9">
        <v>0.13</v>
      </c>
      <c r="AL51" s="9">
        <v>0.06</v>
      </c>
      <c r="AM51" s="9">
        <v>0.03</v>
      </c>
      <c r="AN51" s="9">
        <v>0.13</v>
      </c>
      <c r="AO51" s="9">
        <v>-0.08</v>
      </c>
      <c r="AP51" s="9"/>
      <c r="AQ51" s="9">
        <v>0.08</v>
      </c>
      <c r="AR51" s="9">
        <v>0.1</v>
      </c>
      <c r="AS51" s="9">
        <v>0.02</v>
      </c>
      <c r="AT51" s="9">
        <v>0.1</v>
      </c>
      <c r="AU51" s="9">
        <v>0.06</v>
      </c>
      <c r="AV51" s="9">
        <v>0.15</v>
      </c>
      <c r="AW51" s="9"/>
      <c r="AX51" s="9">
        <v>-0.01</v>
      </c>
      <c r="AY51" s="9">
        <v>-0.06</v>
      </c>
      <c r="AZ51" s="9">
        <v>-0.02</v>
      </c>
      <c r="BA51" s="9">
        <v>0.02</v>
      </c>
      <c r="BB51" s="9">
        <v>-0.06</v>
      </c>
      <c r="BC51" s="9">
        <v>0.16</v>
      </c>
      <c r="BD51" s="9"/>
      <c r="BE51" s="9"/>
      <c r="BF51" s="9"/>
      <c r="BG51" s="9"/>
      <c r="BH51" s="9"/>
      <c r="BI51" s="9"/>
      <c r="BJ51" s="9"/>
      <c r="BK51" s="9"/>
      <c r="BL51" s="9"/>
      <c r="BM51" s="9"/>
      <c r="BN51" s="9"/>
      <c r="BO51" s="9"/>
      <c r="BP51" s="9"/>
      <c r="BQ51" s="9"/>
      <c r="BR51" s="9"/>
      <c r="BS51" s="9"/>
      <c r="BT51" s="9"/>
      <c r="BU51" s="9"/>
      <c r="BV51" s="9"/>
      <c r="BW51" s="9"/>
      <c r="BX51" s="9"/>
      <c r="BY51" s="9"/>
      <c r="BZ51" s="9"/>
      <c r="CA51" s="9"/>
      <c r="CB51" s="9"/>
      <c r="CC51" s="9"/>
      <c r="CD51" s="9"/>
      <c r="CE51" s="9"/>
    </row>
    <row r="52" spans="3:83" s="3" customFormat="1" ht="17.100000000000001" customHeight="1" x14ac:dyDescent="0.25">
      <c r="C52" s="3" t="s">
        <v>23</v>
      </c>
      <c r="D52" s="72">
        <v>0.02</v>
      </c>
      <c r="E52" s="72">
        <v>0.17</v>
      </c>
      <c r="F52" s="9">
        <v>-0.14000000000000001</v>
      </c>
      <c r="H52" s="9">
        <v>0.02</v>
      </c>
      <c r="I52" s="9">
        <v>0.04</v>
      </c>
      <c r="J52" s="9">
        <v>0.05</v>
      </c>
      <c r="K52" s="9">
        <v>0</v>
      </c>
      <c r="L52" s="9">
        <v>0.05</v>
      </c>
      <c r="M52" s="9">
        <v>-0.04</v>
      </c>
      <c r="O52" s="9">
        <v>0.23</v>
      </c>
      <c r="P52" s="9">
        <v>0.11</v>
      </c>
      <c r="Q52" s="9">
        <v>0.21</v>
      </c>
      <c r="R52" s="9">
        <v>0.3</v>
      </c>
      <c r="S52" s="9">
        <v>0.3</v>
      </c>
      <c r="T52" s="9">
        <v>0.31</v>
      </c>
      <c r="V52" s="9">
        <v>-0.31</v>
      </c>
      <c r="W52" s="9">
        <v>-0.18</v>
      </c>
      <c r="X52" s="9">
        <v>-0.21</v>
      </c>
      <c r="Y52" s="9">
        <v>-0.4</v>
      </c>
      <c r="Z52" s="9">
        <v>-0.45</v>
      </c>
      <c r="AA52" s="9">
        <v>-0.36</v>
      </c>
      <c r="AC52" s="9">
        <v>0.31</v>
      </c>
      <c r="AD52" s="9">
        <v>0.12</v>
      </c>
      <c r="AE52" s="9">
        <v>0.09</v>
      </c>
      <c r="AF52" s="9">
        <v>0.5</v>
      </c>
      <c r="AG52" s="9">
        <v>0.54</v>
      </c>
      <c r="AH52" s="9">
        <v>0.57999999999999996</v>
      </c>
      <c r="AI52" s="9"/>
      <c r="AJ52" s="9">
        <v>0.06</v>
      </c>
      <c r="AK52" s="9">
        <v>0.24</v>
      </c>
      <c r="AL52" s="9">
        <v>0.28000000000000003</v>
      </c>
      <c r="AM52" s="9">
        <v>-0.1</v>
      </c>
      <c r="AN52" s="9">
        <v>0.03</v>
      </c>
      <c r="AO52" s="9">
        <v>-0.22</v>
      </c>
      <c r="AP52" s="9"/>
      <c r="AQ52" s="9">
        <v>-0.04</v>
      </c>
      <c r="AR52" s="9">
        <v>-0.01</v>
      </c>
      <c r="AS52" s="9">
        <v>-0.21</v>
      </c>
      <c r="AT52" s="9">
        <v>0.04</v>
      </c>
      <c r="AU52" s="9">
        <v>-0.03</v>
      </c>
      <c r="AV52" s="9">
        <v>0.11</v>
      </c>
      <c r="AW52" s="9"/>
      <c r="AX52" s="9">
        <v>0.12</v>
      </c>
      <c r="AY52" s="9">
        <v>0.01</v>
      </c>
      <c r="AZ52" s="9">
        <v>0.2</v>
      </c>
      <c r="BA52" s="9">
        <v>0.14000000000000001</v>
      </c>
      <c r="BB52" s="9">
        <v>0.17</v>
      </c>
      <c r="BC52" s="9">
        <v>0.11</v>
      </c>
      <c r="BD52" s="9"/>
      <c r="BE52" s="9"/>
      <c r="BF52" s="9"/>
      <c r="BG52" s="9"/>
      <c r="BH52" s="9"/>
      <c r="BI52" s="9"/>
      <c r="BJ52" s="9"/>
      <c r="BK52" s="9"/>
      <c r="BL52" s="9"/>
      <c r="BM52" s="9"/>
      <c r="BN52" s="9"/>
      <c r="BO52" s="9"/>
      <c r="BP52" s="9"/>
      <c r="BQ52" s="9"/>
      <c r="BR52" s="9"/>
      <c r="BS52" s="9"/>
      <c r="BT52" s="9"/>
      <c r="BU52" s="9"/>
      <c r="BV52" s="9"/>
      <c r="BW52" s="9"/>
      <c r="BX52" s="9"/>
      <c r="BY52" s="9"/>
      <c r="BZ52" s="9"/>
      <c r="CA52" s="9"/>
      <c r="CB52" s="9"/>
      <c r="CC52" s="9"/>
      <c r="CD52" s="9"/>
      <c r="CE52" s="9"/>
    </row>
    <row r="53" spans="3:83" s="3" customFormat="1" ht="17.100000000000001" customHeight="1" x14ac:dyDescent="0.25">
      <c r="C53" s="3" t="s">
        <v>24</v>
      </c>
      <c r="D53" s="72">
        <v>0</v>
      </c>
      <c r="E53" s="72">
        <v>0</v>
      </c>
      <c r="F53" s="9">
        <v>0</v>
      </c>
      <c r="H53" s="9"/>
      <c r="I53" s="9"/>
      <c r="J53" s="9">
        <v>0</v>
      </c>
      <c r="K53" s="9"/>
      <c r="L53" s="9">
        <v>0</v>
      </c>
      <c r="M53" s="9"/>
      <c r="O53" s="9"/>
      <c r="P53" s="9"/>
      <c r="Q53" s="9"/>
      <c r="R53" s="9"/>
      <c r="S53" s="9"/>
      <c r="T53" s="9"/>
      <c r="V53" s="9">
        <v>0</v>
      </c>
      <c r="W53" s="9">
        <v>0</v>
      </c>
      <c r="X53" s="9">
        <v>0</v>
      </c>
      <c r="Y53" s="9">
        <v>0</v>
      </c>
      <c r="Z53" s="9">
        <v>0</v>
      </c>
      <c r="AA53" s="9">
        <v>0</v>
      </c>
      <c r="AC53" s="9">
        <v>0</v>
      </c>
      <c r="AD53" s="9">
        <v>0</v>
      </c>
      <c r="AE53" s="9"/>
      <c r="AF53" s="9">
        <v>0</v>
      </c>
      <c r="AG53" s="9">
        <v>0</v>
      </c>
      <c r="AH53" s="9">
        <v>0</v>
      </c>
      <c r="AI53" s="9"/>
      <c r="AJ53" s="9">
        <v>0</v>
      </c>
      <c r="AK53" s="9">
        <v>0</v>
      </c>
      <c r="AL53" s="9">
        <v>0</v>
      </c>
      <c r="AM53" s="9">
        <v>0</v>
      </c>
      <c r="AN53" s="9">
        <v>0</v>
      </c>
      <c r="AO53" s="9">
        <v>0</v>
      </c>
      <c r="AP53" s="9"/>
      <c r="AQ53" s="9">
        <v>0</v>
      </c>
      <c r="AR53" s="9">
        <v>0</v>
      </c>
      <c r="AS53" s="9">
        <v>0</v>
      </c>
      <c r="AT53" s="9">
        <v>0</v>
      </c>
      <c r="AU53" s="9">
        <v>0</v>
      </c>
      <c r="AV53" s="9">
        <v>0</v>
      </c>
      <c r="AW53" s="9"/>
      <c r="AX53" s="9">
        <v>0.23</v>
      </c>
      <c r="AY53" s="9">
        <v>-0.38</v>
      </c>
      <c r="AZ53" s="9">
        <v>0.17</v>
      </c>
      <c r="BA53" s="9">
        <v>0.45</v>
      </c>
      <c r="BB53" s="9">
        <v>0.53</v>
      </c>
      <c r="BC53" s="9">
        <v>0.27</v>
      </c>
      <c r="BD53" s="9"/>
      <c r="BE53" s="9"/>
      <c r="BF53" s="9"/>
      <c r="BG53" s="9"/>
      <c r="BH53" s="9"/>
      <c r="BI53" s="9"/>
      <c r="BJ53" s="9"/>
      <c r="BK53" s="9"/>
      <c r="BL53" s="9"/>
      <c r="BM53" s="9"/>
      <c r="BN53" s="9"/>
      <c r="BO53" s="9"/>
      <c r="BP53" s="9"/>
      <c r="BQ53" s="9"/>
      <c r="BR53" s="9"/>
      <c r="BS53" s="9"/>
      <c r="BT53" s="9"/>
      <c r="BU53" s="9"/>
      <c r="BV53" s="9"/>
      <c r="BW53" s="9"/>
      <c r="BX53" s="9"/>
      <c r="BY53" s="9"/>
      <c r="BZ53" s="9"/>
      <c r="CA53" s="9"/>
      <c r="CB53" s="9"/>
      <c r="CC53" s="9"/>
      <c r="CD53" s="9"/>
      <c r="CE53" s="9"/>
    </row>
    <row r="54" spans="3:83" s="3" customFormat="1" ht="17.100000000000001" customHeight="1" x14ac:dyDescent="0.25">
      <c r="C54" s="3" t="s">
        <v>49</v>
      </c>
      <c r="D54" s="72">
        <v>0.18</v>
      </c>
      <c r="E54" s="72">
        <v>0.22</v>
      </c>
      <c r="F54" s="9">
        <v>0.13</v>
      </c>
      <c r="H54" s="9">
        <v>0.22</v>
      </c>
      <c r="I54" s="9">
        <v>0.22</v>
      </c>
      <c r="J54" s="9">
        <v>0.24</v>
      </c>
      <c r="K54" s="9">
        <v>0.22</v>
      </c>
      <c r="L54" s="9">
        <v>0.22</v>
      </c>
      <c r="M54" s="9">
        <v>0.22</v>
      </c>
      <c r="O54" s="9">
        <v>0.25</v>
      </c>
      <c r="P54" s="9">
        <v>0.25</v>
      </c>
      <c r="Q54" s="9">
        <v>0.24</v>
      </c>
      <c r="R54" s="9">
        <v>0.18</v>
      </c>
      <c r="S54" s="9">
        <v>0.18</v>
      </c>
      <c r="T54" s="9">
        <v>0.17</v>
      </c>
      <c r="V54" s="9">
        <f>+V17/V12</f>
        <v>0.21107784431137724</v>
      </c>
      <c r="W54" s="9">
        <f>+W17/W12</f>
        <v>0.15640599001663893</v>
      </c>
      <c r="X54" s="9">
        <f>+X17/X12</f>
        <v>0.19742489270386265</v>
      </c>
      <c r="Y54" s="9">
        <v>0.24</v>
      </c>
      <c r="Z54" s="9">
        <v>0.24</v>
      </c>
      <c r="AA54" s="9">
        <v>0.24</v>
      </c>
      <c r="AC54" s="9">
        <v>0.28000000000000003</v>
      </c>
      <c r="AD54" s="9">
        <v>0.25</v>
      </c>
      <c r="AE54" s="9">
        <v>0.28000000000000003</v>
      </c>
      <c r="AF54" s="9">
        <v>0.3</v>
      </c>
      <c r="AG54" s="9">
        <v>0.32</v>
      </c>
      <c r="AH54" s="9">
        <v>0.28000000000000003</v>
      </c>
      <c r="AI54" s="9"/>
      <c r="AJ54" s="9">
        <v>0.3</v>
      </c>
      <c r="AK54" s="9">
        <v>0.3</v>
      </c>
      <c r="AL54" s="9">
        <v>0.31</v>
      </c>
      <c r="AM54" s="9">
        <v>0.3</v>
      </c>
      <c r="AN54" s="9">
        <v>0.3</v>
      </c>
      <c r="AO54" s="9">
        <v>0.28999999999999998</v>
      </c>
      <c r="AP54" s="9"/>
      <c r="AQ54" s="9">
        <v>0.31</v>
      </c>
      <c r="AR54" s="9">
        <v>0.31</v>
      </c>
      <c r="AS54" s="9">
        <v>0.34</v>
      </c>
      <c r="AT54" s="9">
        <v>0.31</v>
      </c>
      <c r="AU54" s="9">
        <v>0.3</v>
      </c>
      <c r="AV54" s="9">
        <v>0.32</v>
      </c>
      <c r="AW54" s="9"/>
      <c r="AX54" s="9">
        <v>0.31</v>
      </c>
      <c r="AY54" s="9">
        <v>0.31</v>
      </c>
      <c r="AZ54" s="9">
        <v>0.34</v>
      </c>
      <c r="BA54" s="9">
        <v>0.28999999999999998</v>
      </c>
      <c r="BB54" s="9">
        <v>0.31</v>
      </c>
      <c r="BC54" s="9">
        <v>0.27</v>
      </c>
      <c r="BD54" s="9"/>
      <c r="BE54" s="9">
        <v>0.27</v>
      </c>
      <c r="BF54" s="9"/>
      <c r="BG54" s="9">
        <v>0.28000000000000003</v>
      </c>
      <c r="BH54" s="9">
        <v>0.24</v>
      </c>
      <c r="BI54" s="9">
        <v>0.26</v>
      </c>
      <c r="BJ54" s="9">
        <v>0.22</v>
      </c>
      <c r="BK54" s="9"/>
      <c r="BL54" s="9">
        <v>0.27</v>
      </c>
      <c r="BM54" s="9"/>
      <c r="BN54" s="9">
        <v>0.27</v>
      </c>
      <c r="BO54" s="9">
        <v>0.26</v>
      </c>
      <c r="BP54" s="9">
        <v>0.28000000000000003</v>
      </c>
      <c r="BQ54" s="9">
        <v>0.23</v>
      </c>
      <c r="BR54" s="9"/>
      <c r="BS54" s="9">
        <v>0.25</v>
      </c>
      <c r="BT54" s="9"/>
      <c r="BU54" s="9">
        <v>0.26600000000000001</v>
      </c>
      <c r="BV54" s="9">
        <v>0.249</v>
      </c>
      <c r="BW54" s="9">
        <v>0.25900000000000001</v>
      </c>
      <c r="BX54" s="9">
        <v>0.23599999999999999</v>
      </c>
      <c r="BY54" s="9"/>
      <c r="BZ54" s="9">
        <v>0.25</v>
      </c>
      <c r="CA54" s="9"/>
      <c r="CB54" s="9">
        <v>0.24299999999999999</v>
      </c>
      <c r="CC54" s="9">
        <v>0.23200000000000001</v>
      </c>
      <c r="CD54" s="9">
        <v>0.251</v>
      </c>
      <c r="CE54" s="9">
        <v>0.20899999999999999</v>
      </c>
    </row>
    <row r="55" spans="3:83" s="3" customFormat="1" ht="17.100000000000001" customHeight="1" x14ac:dyDescent="0.25">
      <c r="C55" s="3" t="s">
        <v>50</v>
      </c>
      <c r="D55" s="72">
        <v>0.06</v>
      </c>
      <c r="E55" s="72">
        <v>0.11</v>
      </c>
      <c r="F55" s="9">
        <v>0</v>
      </c>
      <c r="H55" s="9">
        <v>0.11</v>
      </c>
      <c r="I55" s="9">
        <v>0.1</v>
      </c>
      <c r="J55" s="9">
        <v>0.13</v>
      </c>
      <c r="K55" s="9">
        <v>0.1</v>
      </c>
      <c r="L55" s="9">
        <v>0.1</v>
      </c>
      <c r="M55" s="9">
        <v>0.09</v>
      </c>
      <c r="O55" s="9">
        <v>0.09</v>
      </c>
      <c r="P55" s="9">
        <v>0.13</v>
      </c>
      <c r="Q55" s="9">
        <v>0.14000000000000001</v>
      </c>
      <c r="R55" s="9">
        <v>0.05</v>
      </c>
      <c r="S55" s="9">
        <v>0.06</v>
      </c>
      <c r="T55" s="9">
        <v>0.04</v>
      </c>
      <c r="V55" s="9">
        <f>+V18/V12</f>
        <v>9.1317365269461076E-2</v>
      </c>
      <c r="W55" s="9">
        <f>+W18/W12</f>
        <v>5.3244592346089852E-2</v>
      </c>
      <c r="X55" s="9">
        <f>+X18/X12</f>
        <v>7.5822603719599424E-2</v>
      </c>
      <c r="Y55" s="9">
        <v>0.12</v>
      </c>
      <c r="Z55" s="9">
        <v>0.12</v>
      </c>
      <c r="AA55" s="9">
        <v>0.11</v>
      </c>
      <c r="AC55" s="9">
        <v>0.18</v>
      </c>
      <c r="AD55" s="9">
        <v>0.14000000000000001</v>
      </c>
      <c r="AE55" s="9">
        <v>0.17</v>
      </c>
      <c r="AF55" s="9">
        <v>0.21</v>
      </c>
      <c r="AG55" s="9">
        <v>0.23</v>
      </c>
      <c r="AH55" s="9">
        <v>0.18</v>
      </c>
      <c r="AI55" s="9"/>
      <c r="AJ55" s="9">
        <v>0.2</v>
      </c>
      <c r="AK55" s="9">
        <v>0.19</v>
      </c>
      <c r="AL55" s="9">
        <v>0.21</v>
      </c>
      <c r="AM55" s="9">
        <v>0.19</v>
      </c>
      <c r="AN55" s="9">
        <v>0.21</v>
      </c>
      <c r="AO55" s="9">
        <v>0.17</v>
      </c>
      <c r="AP55" s="9"/>
      <c r="AQ55" s="9">
        <v>0.2</v>
      </c>
      <c r="AR55" s="9">
        <v>0.19</v>
      </c>
      <c r="AS55" s="9">
        <v>0.23</v>
      </c>
      <c r="AT55" s="9">
        <v>0.18</v>
      </c>
      <c r="AU55" s="9">
        <v>0.17</v>
      </c>
      <c r="AV55" s="9">
        <v>0.18</v>
      </c>
      <c r="AW55" s="9"/>
      <c r="AX55" s="9">
        <v>0.19</v>
      </c>
      <c r="AY55" s="9">
        <v>0.17</v>
      </c>
      <c r="AZ55" s="9">
        <v>0.23</v>
      </c>
      <c r="BA55" s="9">
        <v>0.18</v>
      </c>
      <c r="BB55" s="9">
        <v>0.2</v>
      </c>
      <c r="BC55" s="9">
        <v>0.15</v>
      </c>
      <c r="BD55" s="9"/>
      <c r="BE55" s="9">
        <v>0.16</v>
      </c>
      <c r="BF55" s="9"/>
      <c r="BG55" s="9">
        <v>0.19900000000000001</v>
      </c>
      <c r="BH55" s="9">
        <v>0.13700000000000001</v>
      </c>
      <c r="BI55" s="9">
        <v>0.16500000000000001</v>
      </c>
      <c r="BJ55" s="9">
        <v>9.1999999999999998E-2</v>
      </c>
      <c r="BK55" s="9"/>
      <c r="BL55" s="9">
        <v>0.15</v>
      </c>
      <c r="BM55" s="9"/>
      <c r="BN55" s="9">
        <v>0.16500000000000001</v>
      </c>
      <c r="BO55" s="9">
        <v>0.13500000000000001</v>
      </c>
      <c r="BP55" s="9">
        <v>0.16600000000000001</v>
      </c>
      <c r="BQ55" s="9">
        <v>9.8000000000000004E-2</v>
      </c>
      <c r="BR55" s="9"/>
      <c r="BS55" s="9">
        <v>0.13</v>
      </c>
      <c r="BT55" s="9"/>
      <c r="BU55" s="9">
        <v>0.1457</v>
      </c>
      <c r="BV55" s="9">
        <v>0.125</v>
      </c>
      <c r="BW55" s="9">
        <v>0.14399999999999999</v>
      </c>
      <c r="BX55" s="9">
        <v>0.1</v>
      </c>
      <c r="BY55" s="9"/>
      <c r="BZ55" s="9">
        <v>0.11</v>
      </c>
      <c r="CA55" s="9"/>
      <c r="CB55" s="9">
        <v>0.13689999999999999</v>
      </c>
      <c r="CC55" s="9">
        <v>9.9000000000000005E-2</v>
      </c>
      <c r="CD55" s="9">
        <v>0.13300000000000001</v>
      </c>
      <c r="CE55" s="9">
        <v>5.5E-2</v>
      </c>
    </row>
    <row r="56" spans="3:83" s="3" customFormat="1" ht="17.100000000000001" customHeight="1" x14ac:dyDescent="0.25">
      <c r="C56" s="3" t="s">
        <v>51</v>
      </c>
      <c r="D56" s="72">
        <v>0.06</v>
      </c>
      <c r="E56" s="72">
        <v>0.11</v>
      </c>
      <c r="F56" s="9">
        <v>0</v>
      </c>
      <c r="H56" s="9">
        <v>7.0000000000000007E-2</v>
      </c>
      <c r="I56" s="9">
        <v>0.08</v>
      </c>
      <c r="J56" s="9">
        <v>7.0000000000000007E-2</v>
      </c>
      <c r="K56" s="9">
        <v>7.0000000000000007E-2</v>
      </c>
      <c r="L56" s="9">
        <v>0.04</v>
      </c>
      <c r="M56" s="9">
        <v>0.09</v>
      </c>
      <c r="O56" s="9">
        <v>0.09</v>
      </c>
      <c r="P56" s="9">
        <v>0.33</v>
      </c>
      <c r="Q56" s="9">
        <v>0.13</v>
      </c>
      <c r="R56" s="9">
        <v>-0.05</v>
      </c>
      <c r="S56" s="9">
        <v>0.04</v>
      </c>
      <c r="T56" s="9">
        <v>-0.16</v>
      </c>
      <c r="V56" s="9">
        <f>+V19/V12</f>
        <v>2.1706586826347306E-2</v>
      </c>
      <c r="W56" s="9">
        <f>+W19/W12</f>
        <v>-7.8202995008319467E-2</v>
      </c>
      <c r="X56" s="9">
        <f>+X19/X12</f>
        <v>3.2904148783977114E-2</v>
      </c>
      <c r="Y56" s="9">
        <v>0.06</v>
      </c>
      <c r="Z56" s="9">
        <v>0.03</v>
      </c>
      <c r="AA56" s="9">
        <v>0.1</v>
      </c>
      <c r="AC56" s="9">
        <v>0.17</v>
      </c>
      <c r="AD56" s="9">
        <v>0.12</v>
      </c>
      <c r="AE56" s="9">
        <v>0.16</v>
      </c>
      <c r="AF56" s="9">
        <v>0.2</v>
      </c>
      <c r="AG56" s="9">
        <v>0.22</v>
      </c>
      <c r="AH56" s="9">
        <v>0.17</v>
      </c>
      <c r="AI56" s="9"/>
      <c r="AJ56" s="9">
        <v>0.19</v>
      </c>
      <c r="AK56" s="9">
        <f>+AK19/AK12</f>
        <v>0.15321477428180574</v>
      </c>
      <c r="AL56" s="9">
        <v>0.21</v>
      </c>
      <c r="AM56" s="9">
        <v>0.19</v>
      </c>
      <c r="AN56" s="9">
        <v>0.21</v>
      </c>
      <c r="AO56" s="9">
        <v>0.17</v>
      </c>
      <c r="AP56" s="9"/>
      <c r="AQ56" s="9">
        <v>0.2</v>
      </c>
      <c r="AR56" s="9">
        <v>0.19</v>
      </c>
      <c r="AS56" s="9">
        <v>0.23</v>
      </c>
      <c r="AT56" s="9">
        <v>0.18</v>
      </c>
      <c r="AU56" s="9">
        <v>0.17</v>
      </c>
      <c r="AV56" s="9">
        <v>0.18</v>
      </c>
      <c r="AW56" s="9"/>
      <c r="AX56" s="9">
        <v>0.19</v>
      </c>
      <c r="AY56" s="9">
        <v>0.15</v>
      </c>
      <c r="AZ56" s="9">
        <v>0.23</v>
      </c>
      <c r="BA56" s="9">
        <v>0.18</v>
      </c>
      <c r="BB56" s="9">
        <v>0.2</v>
      </c>
      <c r="BC56" s="9">
        <v>0.15</v>
      </c>
      <c r="BD56" s="9"/>
      <c r="BE56" s="9">
        <v>0.14000000000000001</v>
      </c>
      <c r="BF56" s="9"/>
      <c r="BG56" s="9">
        <v>0.17599999999999999</v>
      </c>
      <c r="BH56" s="9">
        <v>0.11700000000000001</v>
      </c>
      <c r="BI56" s="9">
        <v>0.155</v>
      </c>
      <c r="BJ56" s="9">
        <v>5.5E-2</v>
      </c>
      <c r="BK56" s="9"/>
      <c r="BL56" s="9">
        <v>0.13</v>
      </c>
      <c r="BM56" s="9"/>
      <c r="BN56" s="9">
        <v>0.153</v>
      </c>
      <c r="BO56" s="9">
        <v>0.11700000000000001</v>
      </c>
      <c r="BP56" s="9">
        <v>0.14599999999999999</v>
      </c>
      <c r="BQ56" s="9">
        <v>8.4000000000000005E-2</v>
      </c>
      <c r="BR56" s="9"/>
      <c r="BS56" s="9">
        <v>0.13</v>
      </c>
      <c r="BT56" s="9"/>
      <c r="BU56" s="9">
        <v>0.14349999999999999</v>
      </c>
      <c r="BV56" s="9">
        <v>0.121</v>
      </c>
      <c r="BW56" s="9">
        <v>0.14199999999999999</v>
      </c>
      <c r="BX56" s="9">
        <v>9.5000000000000001E-2</v>
      </c>
      <c r="BY56" s="9"/>
      <c r="BZ56" s="9">
        <v>0.14000000000000001</v>
      </c>
      <c r="CA56" s="9"/>
      <c r="CB56" s="9">
        <v>0.13469999999999999</v>
      </c>
      <c r="CC56" s="9">
        <v>0.13600000000000001</v>
      </c>
      <c r="CD56" s="9">
        <v>0.12870000000000001</v>
      </c>
      <c r="CE56" s="9">
        <v>0.1457</v>
      </c>
    </row>
    <row r="57" spans="3:83" s="3" customFormat="1" ht="17.100000000000001" customHeight="1" x14ac:dyDescent="0.25">
      <c r="C57" s="3" t="s">
        <v>52</v>
      </c>
      <c r="D57" s="72">
        <v>0</v>
      </c>
      <c r="E57" s="72">
        <v>0.06</v>
      </c>
      <c r="F57" s="9">
        <v>-0.08</v>
      </c>
      <c r="H57" s="9">
        <v>0.04</v>
      </c>
      <c r="I57" s="9">
        <v>0.03</v>
      </c>
      <c r="J57" s="9">
        <v>7.0000000000000007E-2</v>
      </c>
      <c r="K57" s="9">
        <v>0.03</v>
      </c>
      <c r="L57" s="9">
        <v>0.03</v>
      </c>
      <c r="M57" s="9">
        <v>0.02</v>
      </c>
      <c r="O57" s="9">
        <v>0.02</v>
      </c>
      <c r="P57" s="9">
        <v>0.06</v>
      </c>
      <c r="Q57" s="9">
        <v>7.0000000000000007E-2</v>
      </c>
      <c r="R57" s="9">
        <v>-0.02</v>
      </c>
      <c r="S57" s="9">
        <v>-0.01</v>
      </c>
      <c r="T57" s="9">
        <v>-0.03</v>
      </c>
      <c r="V57" s="9">
        <f>+V20/V12</f>
        <v>2.1332335329341319E-2</v>
      </c>
      <c r="W57" s="9">
        <f>+W20/W12</f>
        <v>-2.4958402662229616E-2</v>
      </c>
      <c r="X57" s="9">
        <f>+X20/X12</f>
        <v>1.8597997138769671E-2</v>
      </c>
      <c r="Y57" s="9">
        <v>0.04</v>
      </c>
      <c r="Z57" s="9">
        <v>0.05</v>
      </c>
      <c r="AA57" s="9">
        <v>0.03</v>
      </c>
      <c r="AC57" s="9">
        <v>0.13</v>
      </c>
      <c r="AD57" s="9">
        <v>7.0000000000000007E-2</v>
      </c>
      <c r="AE57" s="9">
        <v>0.12</v>
      </c>
      <c r="AF57" s="9">
        <v>0.15</v>
      </c>
      <c r="AG57" s="9">
        <v>0.18</v>
      </c>
      <c r="AH57" s="9">
        <v>0.13</v>
      </c>
      <c r="AI57" s="9"/>
      <c r="AJ57" s="9">
        <v>0.14000000000000001</v>
      </c>
      <c r="AK57" s="9">
        <v>0.13</v>
      </c>
      <c r="AL57" s="9">
        <v>0.15</v>
      </c>
      <c r="AM57" s="9">
        <v>0.13</v>
      </c>
      <c r="AN57" s="9">
        <v>0.15</v>
      </c>
      <c r="AO57" s="9">
        <v>0.1</v>
      </c>
      <c r="AP57" s="9"/>
      <c r="AQ57" s="9">
        <v>0.13</v>
      </c>
      <c r="AR57" s="9">
        <v>0.12</v>
      </c>
      <c r="AS57" s="9">
        <v>0.16</v>
      </c>
      <c r="AT57" s="9">
        <v>0.11</v>
      </c>
      <c r="AU57" s="9">
        <v>0.1</v>
      </c>
      <c r="AV57" s="9">
        <v>0.12</v>
      </c>
      <c r="AW57" s="9"/>
      <c r="AX57" s="9">
        <v>0.13</v>
      </c>
      <c r="AY57" s="9">
        <v>0.1</v>
      </c>
      <c r="AZ57" s="9">
        <v>0.18</v>
      </c>
      <c r="BA57" s="9">
        <v>0.12</v>
      </c>
      <c r="BB57" s="9">
        <v>0.15</v>
      </c>
      <c r="BC57" s="9">
        <v>0.08</v>
      </c>
      <c r="BD57" s="9"/>
      <c r="BE57" s="9">
        <v>0.09</v>
      </c>
      <c r="BF57" s="9"/>
      <c r="BG57" s="9">
        <v>0.14000000000000001</v>
      </c>
      <c r="BH57" s="9">
        <v>7.0000000000000007E-2</v>
      </c>
      <c r="BI57" s="9">
        <v>0.1</v>
      </c>
      <c r="BJ57" s="9">
        <v>0.03</v>
      </c>
      <c r="BK57" s="9"/>
      <c r="BL57" s="9">
        <v>0.1</v>
      </c>
      <c r="BM57" s="9"/>
      <c r="BN57" s="9">
        <v>0.12</v>
      </c>
      <c r="BO57" s="9">
        <v>0.09</v>
      </c>
      <c r="BP57" s="9">
        <v>0.12</v>
      </c>
      <c r="BQ57" s="9">
        <v>0.05</v>
      </c>
      <c r="BR57" s="9"/>
      <c r="BS57" s="9">
        <v>0.08</v>
      </c>
      <c r="BT57" s="9"/>
      <c r="BU57" s="9">
        <v>0.10199999999999999</v>
      </c>
      <c r="BV57" s="9">
        <v>6.9000000000000006E-2</v>
      </c>
      <c r="BW57" s="9">
        <v>9.2999999999999999E-2</v>
      </c>
      <c r="BX57" s="9">
        <v>0.04</v>
      </c>
      <c r="BY57" s="9"/>
      <c r="BZ57" s="9">
        <v>0.05</v>
      </c>
      <c r="CA57" s="9"/>
      <c r="CB57" s="9">
        <v>8.2000000000000003E-2</v>
      </c>
      <c r="CC57" s="9">
        <v>7.5999999999999998E-2</v>
      </c>
      <c r="CD57" s="9">
        <v>7.2999999999999995E-2</v>
      </c>
      <c r="CE57" s="9">
        <v>0.08</v>
      </c>
    </row>
    <row r="58" spans="3:83" s="3" customFormat="1" ht="17.100000000000001" customHeight="1" x14ac:dyDescent="0.25">
      <c r="C58" s="3" t="s">
        <v>53</v>
      </c>
      <c r="D58" s="72">
        <v>0</v>
      </c>
      <c r="E58" s="72">
        <v>0.06</v>
      </c>
      <c r="F58" s="9">
        <v>-0.08</v>
      </c>
      <c r="H58" s="9">
        <v>-0.2</v>
      </c>
      <c r="I58" s="9">
        <v>1E-4</v>
      </c>
      <c r="J58" s="9">
        <v>0.01</v>
      </c>
      <c r="K58" s="9">
        <v>-0.41</v>
      </c>
      <c r="L58" s="9">
        <v>-0.82</v>
      </c>
      <c r="M58" s="9">
        <v>0.02</v>
      </c>
      <c r="O58" s="9">
        <v>0.01</v>
      </c>
      <c r="P58" s="9">
        <v>0.25</v>
      </c>
      <c r="Q58" s="9">
        <v>0.06</v>
      </c>
      <c r="R58" s="9">
        <v>-0.12</v>
      </c>
      <c r="S58" s="9">
        <v>-0.02</v>
      </c>
      <c r="T58" s="9">
        <v>-0.23</v>
      </c>
      <c r="V58" s="9">
        <f>+V21/V12</f>
        <v>-8.6077844311377244E-2</v>
      </c>
      <c r="W58" s="9">
        <f>+W21/W12</f>
        <v>-0.15973377703826955</v>
      </c>
      <c r="X58" s="9">
        <f>+X21/X12</f>
        <v>-2.7181688125894134E-2</v>
      </c>
      <c r="Y58" s="9">
        <v>-0.08</v>
      </c>
      <c r="Z58" s="9">
        <v>-0.17</v>
      </c>
      <c r="AA58" s="9">
        <v>0.02</v>
      </c>
      <c r="AC58" s="9">
        <v>0.11</v>
      </c>
      <c r="AD58" s="9">
        <v>0.05</v>
      </c>
      <c r="AE58" s="9">
        <v>0.11</v>
      </c>
      <c r="AF58" s="9">
        <v>0.14000000000000001</v>
      </c>
      <c r="AG58" s="9">
        <v>0.17</v>
      </c>
      <c r="AH58" s="9">
        <v>0.11</v>
      </c>
      <c r="AI58" s="9"/>
      <c r="AJ58" s="9">
        <v>0.12</v>
      </c>
      <c r="AK58" s="9">
        <f>+AK21/AK12</f>
        <v>9.1655266757865936E-2</v>
      </c>
      <c r="AL58" s="9">
        <v>0.15</v>
      </c>
      <c r="AM58" s="9">
        <v>0.13</v>
      </c>
      <c r="AN58" s="9">
        <v>0.15</v>
      </c>
      <c r="AO58" s="9">
        <v>0.1</v>
      </c>
      <c r="AP58" s="9"/>
      <c r="AQ58" s="9">
        <v>0.13</v>
      </c>
      <c r="AR58" s="9">
        <v>0.12</v>
      </c>
      <c r="AS58" s="9">
        <v>0.16</v>
      </c>
      <c r="AT58" s="9">
        <v>0.11</v>
      </c>
      <c r="AU58" s="9">
        <v>0.1</v>
      </c>
      <c r="AV58" s="9">
        <v>0.12</v>
      </c>
      <c r="AW58" s="9"/>
      <c r="AX58" s="9">
        <v>0.13</v>
      </c>
      <c r="AY58" s="9">
        <v>0.08</v>
      </c>
      <c r="AZ58" s="9">
        <v>0.18</v>
      </c>
      <c r="BA58" s="9">
        <v>0.12</v>
      </c>
      <c r="BB58" s="9">
        <v>0.15</v>
      </c>
      <c r="BC58" s="9">
        <v>0.08</v>
      </c>
      <c r="BD58" s="9"/>
      <c r="BE58" s="9">
        <v>0.06</v>
      </c>
      <c r="BF58" s="9"/>
      <c r="BG58" s="9">
        <v>0.12</v>
      </c>
      <c r="BH58" s="9">
        <v>0.05</v>
      </c>
      <c r="BI58" s="9">
        <v>0.09</v>
      </c>
      <c r="BJ58" s="9">
        <v>-0.01</v>
      </c>
      <c r="BK58" s="9"/>
      <c r="BL58" s="9">
        <v>0.08</v>
      </c>
      <c r="BM58" s="9"/>
      <c r="BN58" s="9">
        <v>0.11</v>
      </c>
      <c r="BO58" s="9">
        <v>7.0000000000000007E-2</v>
      </c>
      <c r="BP58" s="9">
        <v>0.1</v>
      </c>
      <c r="BQ58" s="9">
        <v>0.03</v>
      </c>
      <c r="BR58" s="9"/>
      <c r="BS58" s="9">
        <v>0.08</v>
      </c>
      <c r="BT58" s="9"/>
      <c r="BU58" s="9">
        <v>0.10100000000000001</v>
      </c>
      <c r="BV58" s="9">
        <v>6.9000000000000006E-2</v>
      </c>
      <c r="BW58" s="9">
        <v>9.2999999999999999E-2</v>
      </c>
      <c r="BX58" s="9">
        <v>0.04</v>
      </c>
      <c r="BY58" s="9"/>
      <c r="BZ58" s="9">
        <v>0.08</v>
      </c>
      <c r="CA58" s="9"/>
      <c r="CB58" s="9">
        <v>8.1000000000000003E-2</v>
      </c>
      <c r="CC58" s="9">
        <v>7.5999999999999998E-2</v>
      </c>
      <c r="CD58" s="9">
        <v>7.2999999999999995E-2</v>
      </c>
      <c r="CE58" s="9">
        <v>0.08</v>
      </c>
    </row>
    <row r="59" spans="3:83" s="3" customFormat="1" ht="17.100000000000001" customHeight="1" x14ac:dyDescent="0.25">
      <c r="C59" s="3" t="s">
        <v>54</v>
      </c>
      <c r="D59" s="72">
        <v>0.04</v>
      </c>
      <c r="E59" s="72">
        <v>0.04</v>
      </c>
      <c r="F59" s="9">
        <v>0.03</v>
      </c>
      <c r="H59" s="9">
        <v>0.05</v>
      </c>
      <c r="I59" s="9">
        <v>0.05</v>
      </c>
      <c r="J59" s="9">
        <v>0.06</v>
      </c>
      <c r="K59" s="9">
        <v>0.05</v>
      </c>
      <c r="L59" s="9">
        <v>0.05</v>
      </c>
      <c r="M59" s="9">
        <v>0.04</v>
      </c>
      <c r="O59" s="9">
        <v>0.02</v>
      </c>
      <c r="P59" s="9">
        <v>0.02</v>
      </c>
      <c r="Q59" s="9">
        <v>-0.11</v>
      </c>
      <c r="R59" s="9">
        <v>-0.12</v>
      </c>
      <c r="S59" s="9">
        <v>-0.12</v>
      </c>
      <c r="T59" s="9">
        <v>-0.16</v>
      </c>
      <c r="V59" s="9">
        <v>-0.09</v>
      </c>
      <c r="W59" s="9">
        <v>-0.09</v>
      </c>
      <c r="X59" s="9">
        <v>-0.04</v>
      </c>
      <c r="Y59" s="9">
        <v>0.02</v>
      </c>
      <c r="Z59" s="9">
        <v>0.02</v>
      </c>
      <c r="AA59" s="9">
        <v>0.15</v>
      </c>
      <c r="AC59" s="9">
        <v>0.19</v>
      </c>
      <c r="AD59" s="9">
        <v>0.19</v>
      </c>
      <c r="AE59" s="9">
        <v>0.24</v>
      </c>
      <c r="AF59" s="9">
        <v>0.26</v>
      </c>
      <c r="AG59" s="9">
        <v>0.26</v>
      </c>
      <c r="AH59" s="9">
        <v>0.21</v>
      </c>
      <c r="AI59" s="9"/>
      <c r="AJ59" s="9">
        <v>0.2</v>
      </c>
      <c r="AK59" s="9">
        <v>0.2</v>
      </c>
      <c r="AL59" s="9">
        <v>0.21</v>
      </c>
      <c r="AM59" s="9">
        <v>0.21</v>
      </c>
      <c r="AN59" s="9">
        <v>0.21</v>
      </c>
      <c r="AO59" s="9">
        <v>0.16</v>
      </c>
      <c r="AP59" s="9"/>
      <c r="AQ59" s="9">
        <v>0.18</v>
      </c>
      <c r="AR59" s="9"/>
      <c r="AS59" s="9">
        <v>0.18</v>
      </c>
      <c r="AT59" s="9">
        <v>0.18</v>
      </c>
      <c r="AU59" s="9">
        <v>0.18</v>
      </c>
      <c r="AV59" s="9">
        <v>0.21</v>
      </c>
      <c r="AW59" s="9"/>
      <c r="AX59" s="9">
        <v>0.2</v>
      </c>
      <c r="AY59" s="9"/>
      <c r="AZ59" s="9">
        <v>0.19</v>
      </c>
      <c r="BA59" s="9">
        <v>0.16</v>
      </c>
      <c r="BB59" s="9">
        <v>0.16</v>
      </c>
      <c r="BC59" s="9">
        <v>0.13</v>
      </c>
      <c r="BD59" s="9"/>
      <c r="BE59" s="9">
        <v>0.1</v>
      </c>
      <c r="BF59" s="9"/>
      <c r="BG59" s="9">
        <v>0.13</v>
      </c>
      <c r="BH59" s="9">
        <v>0.11</v>
      </c>
      <c r="BI59" s="9">
        <v>0.11</v>
      </c>
      <c r="BJ59" s="9">
        <v>0.12</v>
      </c>
      <c r="BK59" s="9"/>
      <c r="BL59" s="9">
        <v>0.16</v>
      </c>
      <c r="BM59" s="9"/>
      <c r="BN59" s="9">
        <v>0.16</v>
      </c>
      <c r="BO59" s="9">
        <v>0.15</v>
      </c>
      <c r="BP59" s="9">
        <v>0.15</v>
      </c>
      <c r="BQ59" s="9">
        <v>0.14000000000000001</v>
      </c>
      <c r="BR59" s="9"/>
      <c r="BS59" s="9">
        <v>0.16</v>
      </c>
      <c r="BT59" s="9"/>
      <c r="BU59" s="9">
        <v>0.17899999999999999</v>
      </c>
      <c r="BV59" s="9">
        <v>0.158</v>
      </c>
      <c r="BW59" s="9">
        <v>0.158</v>
      </c>
      <c r="BX59" s="9">
        <v>0.13100000000000001</v>
      </c>
      <c r="BY59" s="9"/>
      <c r="BZ59" s="9">
        <v>0.16</v>
      </c>
      <c r="CA59" s="9"/>
      <c r="CB59" s="9">
        <v>0.14899999999999999</v>
      </c>
      <c r="CC59" s="9">
        <v>0.10199999999999999</v>
      </c>
      <c r="CD59" s="9">
        <v>0.10199999999999999</v>
      </c>
      <c r="CE59" s="9">
        <v>0.106</v>
      </c>
    </row>
    <row r="60" spans="3:83" s="3" customFormat="1" ht="17.100000000000001" customHeight="1" x14ac:dyDescent="0.25">
      <c r="C60" s="3" t="s">
        <v>55</v>
      </c>
      <c r="D60" s="72">
        <v>0.33</v>
      </c>
      <c r="E60" s="72">
        <v>0.33</v>
      </c>
      <c r="F60" s="9">
        <v>0.33</v>
      </c>
      <c r="H60" s="9">
        <v>0.37</v>
      </c>
      <c r="I60" s="9">
        <v>0.37</v>
      </c>
      <c r="J60" s="9">
        <v>0.31</v>
      </c>
      <c r="K60" s="9">
        <v>0.32</v>
      </c>
      <c r="L60" s="9">
        <v>0.32</v>
      </c>
      <c r="M60" s="9">
        <v>0.44</v>
      </c>
      <c r="O60" s="9">
        <v>0.45</v>
      </c>
      <c r="P60" s="9">
        <v>0.45</v>
      </c>
      <c r="Q60" s="9">
        <v>0.42</v>
      </c>
      <c r="R60" s="9">
        <v>0.42</v>
      </c>
      <c r="S60" s="9">
        <v>0.42</v>
      </c>
      <c r="T60" s="9">
        <v>0.42</v>
      </c>
      <c r="V60" s="9">
        <v>0.49</v>
      </c>
      <c r="W60" s="9">
        <v>0.49</v>
      </c>
      <c r="X60" s="9">
        <v>0.42</v>
      </c>
      <c r="Y60" s="9">
        <v>0.42</v>
      </c>
      <c r="Z60" s="9">
        <v>0.42</v>
      </c>
      <c r="AA60" s="9">
        <v>0.47</v>
      </c>
      <c r="AC60" s="9">
        <v>0.49</v>
      </c>
      <c r="AD60" s="9">
        <v>0.49</v>
      </c>
      <c r="AE60" s="9">
        <v>0.48</v>
      </c>
      <c r="AF60" s="9">
        <v>0.48</v>
      </c>
      <c r="AG60" s="9">
        <v>0.48</v>
      </c>
      <c r="AH60" s="9">
        <v>0.49</v>
      </c>
      <c r="AI60" s="9"/>
      <c r="AJ60" s="9">
        <v>0.5</v>
      </c>
      <c r="AK60" s="9">
        <v>0.5</v>
      </c>
      <c r="AL60" s="9">
        <v>0.49</v>
      </c>
      <c r="AM60" s="9">
        <v>0.5</v>
      </c>
      <c r="AN60" s="9">
        <v>0.5</v>
      </c>
      <c r="AO60" s="9">
        <v>0.49</v>
      </c>
      <c r="AP60" s="9"/>
      <c r="AQ60" s="9">
        <v>0.5</v>
      </c>
      <c r="AR60" s="9"/>
      <c r="AS60" s="9">
        <v>0.47</v>
      </c>
      <c r="AT60" s="9">
        <v>0.48</v>
      </c>
      <c r="AU60" s="9">
        <v>0.48</v>
      </c>
      <c r="AV60" s="9">
        <v>0.5</v>
      </c>
      <c r="AW60" s="9"/>
      <c r="AX60" s="9">
        <v>0.49</v>
      </c>
      <c r="AY60" s="9"/>
      <c r="AZ60" s="9">
        <v>0.43</v>
      </c>
      <c r="BA60" s="9">
        <v>0.4</v>
      </c>
      <c r="BB60" s="9">
        <v>0.4</v>
      </c>
      <c r="BC60" s="9">
        <v>0.41</v>
      </c>
      <c r="BD60" s="9"/>
      <c r="BE60" s="9">
        <v>0.41</v>
      </c>
      <c r="BF60" s="9"/>
      <c r="BG60" s="9">
        <v>0.38</v>
      </c>
      <c r="BH60" s="9">
        <v>0.35</v>
      </c>
      <c r="BI60" s="9">
        <v>0.35</v>
      </c>
      <c r="BJ60" s="9">
        <v>0.15</v>
      </c>
      <c r="BK60" s="9"/>
      <c r="BL60" s="9">
        <v>0.28000000000000003</v>
      </c>
      <c r="BM60" s="9"/>
      <c r="BN60" s="9">
        <v>0.28000000000000003</v>
      </c>
      <c r="BO60" s="9">
        <v>0.26</v>
      </c>
      <c r="BP60" s="9">
        <v>0.26</v>
      </c>
      <c r="BQ60" s="9">
        <v>0.25</v>
      </c>
      <c r="BR60" s="9"/>
      <c r="BS60" s="9">
        <v>0.23</v>
      </c>
      <c r="BT60" s="9"/>
      <c r="BU60" s="9">
        <v>0.20599999999999999</v>
      </c>
      <c r="BV60" s="9">
        <v>0.25</v>
      </c>
      <c r="BW60" s="9">
        <v>0.25</v>
      </c>
      <c r="BX60" s="9">
        <v>0.219</v>
      </c>
      <c r="BY60" s="9"/>
      <c r="BZ60" s="9">
        <v>0.2</v>
      </c>
      <c r="CA60" s="9"/>
      <c r="CB60" s="9">
        <v>0.16900000000000001</v>
      </c>
      <c r="CC60" s="9">
        <v>0.16400000000000001</v>
      </c>
      <c r="CD60" s="9">
        <v>0.16400000000000001</v>
      </c>
      <c r="CE60" s="9">
        <v>0.153</v>
      </c>
    </row>
    <row r="61" spans="3:83" s="3" customFormat="1" ht="17.100000000000001" customHeight="1" thickBot="1" x14ac:dyDescent="0.3">
      <c r="C61" s="5" t="s">
        <v>56</v>
      </c>
      <c r="D61" s="71" t="s">
        <v>212</v>
      </c>
      <c r="E61" s="71" t="s">
        <v>212</v>
      </c>
      <c r="F61" s="10" t="s">
        <v>57</v>
      </c>
      <c r="G61" s="5"/>
      <c r="H61" s="10" t="s">
        <v>58</v>
      </c>
      <c r="I61" s="10" t="s">
        <v>58</v>
      </c>
      <c r="J61" s="10" t="s">
        <v>59</v>
      </c>
      <c r="K61" s="10" t="s">
        <v>60</v>
      </c>
      <c r="L61" s="10" t="s">
        <v>60</v>
      </c>
      <c r="M61" s="10" t="s">
        <v>61</v>
      </c>
      <c r="N61" s="5"/>
      <c r="O61" s="10" t="s">
        <v>61</v>
      </c>
      <c r="P61" s="10" t="s">
        <v>61</v>
      </c>
      <c r="Q61" s="10" t="s">
        <v>62</v>
      </c>
      <c r="R61" s="10" t="s">
        <v>63</v>
      </c>
      <c r="S61" s="10" t="s">
        <v>63</v>
      </c>
      <c r="T61" s="10" t="s">
        <v>64</v>
      </c>
      <c r="U61" s="5"/>
      <c r="V61" s="10" t="s">
        <v>65</v>
      </c>
      <c r="W61" s="10" t="s">
        <v>65</v>
      </c>
      <c r="X61" s="10" t="s">
        <v>66</v>
      </c>
      <c r="Y61" s="10" t="s">
        <v>67</v>
      </c>
      <c r="Z61" s="10" t="s">
        <v>67</v>
      </c>
      <c r="AA61" s="10" t="s">
        <v>68</v>
      </c>
      <c r="AB61" s="5"/>
      <c r="AC61" s="10" t="s">
        <v>69</v>
      </c>
      <c r="AD61" s="10" t="s">
        <v>69</v>
      </c>
      <c r="AE61" s="10" t="s">
        <v>70</v>
      </c>
      <c r="AF61" s="56" t="s">
        <v>70</v>
      </c>
      <c r="AG61" s="56" t="s">
        <v>70</v>
      </c>
      <c r="AH61" s="56" t="s">
        <v>69</v>
      </c>
      <c r="AI61" s="11"/>
      <c r="AJ61" s="56" t="s">
        <v>71</v>
      </c>
      <c r="AK61" s="56" t="s">
        <v>72</v>
      </c>
      <c r="AL61" s="56" t="s">
        <v>73</v>
      </c>
      <c r="AM61" s="56" t="s">
        <v>73</v>
      </c>
      <c r="AN61" s="11" t="s">
        <v>73</v>
      </c>
      <c r="AO61" s="11">
        <v>0.6</v>
      </c>
      <c r="AP61" s="11"/>
      <c r="AQ61" s="11" t="s">
        <v>72</v>
      </c>
      <c r="AR61" s="11"/>
      <c r="AS61" s="11" t="s">
        <v>70</v>
      </c>
      <c r="AT61" s="11">
        <v>0.8</v>
      </c>
      <c r="AU61" s="11">
        <v>0.8</v>
      </c>
      <c r="AV61" s="11">
        <v>0.9</v>
      </c>
      <c r="AW61" s="11"/>
      <c r="AX61" s="11">
        <v>0.8</v>
      </c>
      <c r="AY61" s="11"/>
      <c r="AZ61" s="11">
        <v>0.9</v>
      </c>
      <c r="BA61" s="11">
        <v>1.2</v>
      </c>
      <c r="BB61" s="11">
        <v>1.2</v>
      </c>
      <c r="BC61" s="11">
        <v>1.4</v>
      </c>
      <c r="BD61" s="11"/>
      <c r="BE61" s="11">
        <v>1.3</v>
      </c>
      <c r="BF61" s="11"/>
      <c r="BG61" s="11">
        <v>1.9</v>
      </c>
      <c r="BH61" s="11">
        <v>2.9</v>
      </c>
      <c r="BI61" s="11">
        <v>2.9</v>
      </c>
      <c r="BJ61" s="11">
        <v>6.6</v>
      </c>
      <c r="BK61" s="11"/>
      <c r="BL61" s="11">
        <v>1.9</v>
      </c>
      <c r="BM61" s="11"/>
      <c r="BN61" s="11">
        <v>2</v>
      </c>
      <c r="BO61" s="11">
        <v>2.2999999999999998</v>
      </c>
      <c r="BP61" s="11">
        <v>2.2999999999999998</v>
      </c>
      <c r="BQ61" s="11">
        <v>2.2999999999999998</v>
      </c>
      <c r="BR61" s="11"/>
      <c r="BS61" s="11">
        <v>1.8</v>
      </c>
      <c r="BT61" s="11"/>
      <c r="BU61" s="11">
        <v>1.7</v>
      </c>
      <c r="BV61" s="11">
        <v>1.9</v>
      </c>
      <c r="BW61" s="11">
        <v>1.9</v>
      </c>
      <c r="BX61" s="11">
        <v>2.2000000000000002</v>
      </c>
      <c r="BY61" s="11"/>
      <c r="BZ61" s="11">
        <v>2.4</v>
      </c>
      <c r="CA61" s="11"/>
      <c r="CB61" s="11">
        <v>2.4</v>
      </c>
      <c r="CC61" s="11">
        <v>3</v>
      </c>
      <c r="CD61" s="11">
        <v>3</v>
      </c>
      <c r="CE61" s="11">
        <v>3.6</v>
      </c>
    </row>
    <row r="62" spans="3:83" s="3" customFormat="1" ht="12.75" x14ac:dyDescent="0.25">
      <c r="AF62" s="55"/>
      <c r="AG62" s="55"/>
      <c r="AH62" s="55"/>
      <c r="AJ62" s="55"/>
      <c r="AK62" s="55"/>
      <c r="AL62" s="55"/>
      <c r="AM62" s="55"/>
      <c r="AN62" s="55"/>
      <c r="AO62" s="55"/>
    </row>
    <row r="63" spans="3:83" s="3" customFormat="1" ht="12.75" x14ac:dyDescent="0.25">
      <c r="C63" s="4" t="s">
        <v>74</v>
      </c>
      <c r="D63" s="122">
        <v>2026</v>
      </c>
      <c r="E63" s="122"/>
      <c r="F63" s="122"/>
      <c r="G63" s="4"/>
      <c r="H63" s="122">
        <v>2025</v>
      </c>
      <c r="I63" s="122"/>
      <c r="J63" s="122">
        <v>2025</v>
      </c>
      <c r="K63" s="122"/>
      <c r="L63" s="122"/>
      <c r="M63" s="122"/>
      <c r="N63" s="4"/>
      <c r="O63" s="122">
        <v>2024</v>
      </c>
      <c r="P63" s="122"/>
      <c r="Q63" s="122"/>
      <c r="R63" s="122"/>
      <c r="S63" s="122"/>
      <c r="T63" s="122"/>
      <c r="U63" s="4"/>
      <c r="V63" s="122">
        <v>2023</v>
      </c>
      <c r="W63" s="122"/>
      <c r="X63" s="122"/>
      <c r="Y63" s="122"/>
      <c r="Z63" s="122"/>
      <c r="AA63" s="122"/>
      <c r="AB63" s="4"/>
      <c r="AC63" s="124">
        <v>2022</v>
      </c>
      <c r="AD63" s="124"/>
      <c r="AE63" s="124">
        <v>2022</v>
      </c>
      <c r="AF63" s="124"/>
      <c r="AG63" s="124"/>
      <c r="AH63" s="124"/>
      <c r="AI63" s="53"/>
      <c r="AJ63" s="122">
        <v>2021</v>
      </c>
      <c r="AK63" s="122"/>
      <c r="AL63" s="122"/>
      <c r="AM63" s="122"/>
      <c r="AN63" s="122"/>
      <c r="AO63" s="122"/>
      <c r="AP63" s="53"/>
      <c r="AQ63" s="124">
        <v>2020</v>
      </c>
      <c r="AR63" s="124"/>
      <c r="AS63" s="124"/>
      <c r="AT63" s="124"/>
      <c r="AU63" s="124"/>
      <c r="AV63" s="124"/>
      <c r="AW63" s="4"/>
      <c r="AX63" s="122">
        <v>2019</v>
      </c>
      <c r="AY63" s="122"/>
      <c r="AZ63" s="122"/>
      <c r="BA63" s="122"/>
      <c r="BB63" s="122"/>
      <c r="BC63" s="122"/>
      <c r="BD63" s="4"/>
      <c r="BE63" s="122">
        <v>2018</v>
      </c>
      <c r="BF63" s="122"/>
      <c r="BG63" s="122"/>
      <c r="BH63" s="122"/>
      <c r="BI63" s="122"/>
      <c r="BJ63" s="122"/>
      <c r="BK63" s="4"/>
      <c r="BL63" s="122">
        <v>2017</v>
      </c>
      <c r="BM63" s="122"/>
      <c r="BN63" s="122"/>
      <c r="BO63" s="122"/>
      <c r="BP63" s="122"/>
      <c r="BQ63" s="122"/>
      <c r="BR63" s="4"/>
      <c r="BS63" s="122">
        <v>2016</v>
      </c>
      <c r="BT63" s="122"/>
      <c r="BU63" s="122"/>
      <c r="BV63" s="122"/>
      <c r="BW63" s="122"/>
      <c r="BX63" s="122"/>
      <c r="BY63" s="4"/>
      <c r="BZ63" s="122">
        <v>2015</v>
      </c>
      <c r="CA63" s="122"/>
      <c r="CB63" s="122"/>
      <c r="CC63" s="122"/>
      <c r="CD63" s="122"/>
      <c r="CE63" s="122"/>
    </row>
    <row r="64" spans="3:83" s="3" customFormat="1" ht="12.75" x14ac:dyDescent="0.25">
      <c r="C64" s="23"/>
      <c r="D64" s="90" t="s">
        <v>18</v>
      </c>
      <c r="E64" s="90" t="s">
        <v>19</v>
      </c>
      <c r="F64" s="90" t="s">
        <v>14</v>
      </c>
      <c r="G64" s="95"/>
      <c r="H64" s="120" t="s">
        <v>15</v>
      </c>
      <c r="I64" s="120" t="s">
        <v>16</v>
      </c>
      <c r="J64" s="120" t="s">
        <v>17</v>
      </c>
      <c r="K64" s="120" t="s">
        <v>18</v>
      </c>
      <c r="L64" s="120" t="s">
        <v>19</v>
      </c>
      <c r="M64" s="120" t="s">
        <v>14</v>
      </c>
      <c r="N64" s="120"/>
      <c r="O64" s="120" t="s">
        <v>15</v>
      </c>
      <c r="P64" s="120" t="s">
        <v>16</v>
      </c>
      <c r="Q64" s="120" t="s">
        <v>17</v>
      </c>
      <c r="R64" s="120" t="s">
        <v>18</v>
      </c>
      <c r="S64" s="120" t="s">
        <v>19</v>
      </c>
      <c r="T64" s="120" t="s">
        <v>14</v>
      </c>
      <c r="U64" s="95"/>
      <c r="V64" s="120" t="s">
        <v>15</v>
      </c>
      <c r="W64" s="120" t="s">
        <v>16</v>
      </c>
      <c r="X64" s="120" t="s">
        <v>17</v>
      </c>
      <c r="Y64" s="120" t="s">
        <v>18</v>
      </c>
      <c r="Z64" s="120" t="s">
        <v>19</v>
      </c>
      <c r="AA64" s="120" t="s">
        <v>14</v>
      </c>
      <c r="AB64" s="95"/>
      <c r="AC64" s="120" t="s">
        <v>15</v>
      </c>
      <c r="AD64" s="120" t="s">
        <v>16</v>
      </c>
      <c r="AE64" s="120" t="s">
        <v>17</v>
      </c>
      <c r="AF64" s="120" t="s">
        <v>18</v>
      </c>
      <c r="AG64" s="120" t="s">
        <v>19</v>
      </c>
      <c r="AH64" s="120" t="s">
        <v>14</v>
      </c>
      <c r="AI64" s="120"/>
      <c r="AJ64" s="120" t="s">
        <v>15</v>
      </c>
      <c r="AK64" s="120" t="s">
        <v>16</v>
      </c>
      <c r="AL64" s="90" t="s">
        <v>17</v>
      </c>
      <c r="AM64" s="90" t="s">
        <v>18</v>
      </c>
      <c r="AN64" s="90" t="s">
        <v>19</v>
      </c>
      <c r="AO64" s="90" t="s">
        <v>14</v>
      </c>
      <c r="AP64" s="120"/>
      <c r="AQ64" s="120" t="s">
        <v>15</v>
      </c>
      <c r="AR64" s="120" t="s">
        <v>16</v>
      </c>
      <c r="AS64" s="120" t="s">
        <v>17</v>
      </c>
      <c r="AT64" s="120" t="s">
        <v>18</v>
      </c>
      <c r="AU64" s="120" t="s">
        <v>19</v>
      </c>
      <c r="AV64" s="120" t="s">
        <v>14</v>
      </c>
      <c r="AW64" s="69"/>
      <c r="AX64" s="120" t="s">
        <v>15</v>
      </c>
      <c r="AY64" s="120" t="s">
        <v>16</v>
      </c>
      <c r="AZ64" s="120" t="s">
        <v>17</v>
      </c>
      <c r="BA64" s="120" t="s">
        <v>18</v>
      </c>
      <c r="BB64" s="120" t="s">
        <v>19</v>
      </c>
      <c r="BC64" s="120" t="s">
        <v>14</v>
      </c>
      <c r="BD64" s="69"/>
      <c r="BE64" s="120" t="s">
        <v>15</v>
      </c>
      <c r="BF64" s="120" t="s">
        <v>16</v>
      </c>
      <c r="BG64" s="120" t="s">
        <v>17</v>
      </c>
      <c r="BH64" s="120" t="s">
        <v>18</v>
      </c>
      <c r="BI64" s="120" t="s">
        <v>19</v>
      </c>
      <c r="BJ64" s="120" t="s">
        <v>14</v>
      </c>
      <c r="BK64" s="69"/>
      <c r="BL64" s="120" t="s">
        <v>15</v>
      </c>
      <c r="BM64" s="120" t="s">
        <v>16</v>
      </c>
      <c r="BN64" s="120" t="s">
        <v>17</v>
      </c>
      <c r="BO64" s="120" t="s">
        <v>18</v>
      </c>
      <c r="BP64" s="120" t="s">
        <v>19</v>
      </c>
      <c r="BQ64" s="120" t="s">
        <v>14</v>
      </c>
      <c r="BR64" s="69"/>
      <c r="BS64" s="120" t="s">
        <v>15</v>
      </c>
      <c r="BT64" s="120" t="s">
        <v>16</v>
      </c>
      <c r="BU64" s="120" t="s">
        <v>17</v>
      </c>
      <c r="BV64" s="120" t="s">
        <v>18</v>
      </c>
      <c r="BW64" s="120" t="s">
        <v>19</v>
      </c>
      <c r="BX64" s="120" t="s">
        <v>14</v>
      </c>
      <c r="BY64" s="69"/>
      <c r="BZ64" s="120" t="s">
        <v>15</v>
      </c>
      <c r="CA64" s="120" t="s">
        <v>16</v>
      </c>
      <c r="CB64" s="120" t="s">
        <v>17</v>
      </c>
      <c r="CC64" s="120" t="s">
        <v>18</v>
      </c>
      <c r="CD64" s="120" t="s">
        <v>19</v>
      </c>
      <c r="CE64" s="120" t="s">
        <v>14</v>
      </c>
    </row>
    <row r="65" spans="3:83" s="3" customFormat="1" ht="3.95" customHeight="1" x14ac:dyDescent="0.25">
      <c r="AE65" s="55"/>
      <c r="AF65" s="55"/>
      <c r="AG65" s="55"/>
      <c r="AH65" s="55"/>
      <c r="AJ65" s="55"/>
      <c r="AK65" s="55"/>
      <c r="AL65" s="55"/>
      <c r="AM65" s="55"/>
      <c r="AN65" s="55"/>
      <c r="AO65" s="55"/>
    </row>
    <row r="66" spans="3:83" s="3" customFormat="1" ht="17.100000000000001" customHeight="1" x14ac:dyDescent="0.25">
      <c r="C66" s="3" t="s">
        <v>75</v>
      </c>
      <c r="D66" s="70">
        <v>97</v>
      </c>
      <c r="E66" s="70">
        <v>97</v>
      </c>
      <c r="F66" s="8">
        <v>82</v>
      </c>
      <c r="H66" s="8">
        <v>93</v>
      </c>
      <c r="I66" s="8">
        <v>93</v>
      </c>
      <c r="J66" s="8">
        <v>97</v>
      </c>
      <c r="K66" s="8">
        <v>135</v>
      </c>
      <c r="L66" s="8">
        <v>135</v>
      </c>
      <c r="M66" s="8">
        <v>102</v>
      </c>
      <c r="O66" s="8">
        <v>78.7</v>
      </c>
      <c r="P66" s="8">
        <v>78.7</v>
      </c>
      <c r="Q66" s="8">
        <v>92</v>
      </c>
      <c r="R66" s="8">
        <v>100</v>
      </c>
      <c r="S66" s="8">
        <v>100</v>
      </c>
      <c r="T66" s="8">
        <v>70</v>
      </c>
      <c r="V66" s="8">
        <v>88.8</v>
      </c>
      <c r="W66" s="8">
        <v>88.8</v>
      </c>
      <c r="X66" s="8">
        <v>71</v>
      </c>
      <c r="Y66" s="8">
        <v>82</v>
      </c>
      <c r="Z66" s="8">
        <v>82</v>
      </c>
      <c r="AA66" s="8">
        <v>108</v>
      </c>
      <c r="AC66" s="8">
        <v>103</v>
      </c>
      <c r="AD66" s="3">
        <v>103</v>
      </c>
      <c r="AE66" s="8">
        <v>100</v>
      </c>
      <c r="AF66" s="8">
        <v>133</v>
      </c>
      <c r="AG66" s="8">
        <v>133</v>
      </c>
      <c r="AH66" s="8">
        <v>184</v>
      </c>
      <c r="AI66" s="8"/>
      <c r="AJ66" s="8">
        <v>230</v>
      </c>
      <c r="AK66" s="8">
        <v>230</v>
      </c>
      <c r="AL66" s="8">
        <v>224</v>
      </c>
      <c r="AM66" s="8">
        <v>192</v>
      </c>
      <c r="AN66" s="55">
        <v>192</v>
      </c>
      <c r="AO66" s="8">
        <v>168</v>
      </c>
      <c r="AP66" s="8"/>
      <c r="AQ66" s="8">
        <v>132</v>
      </c>
      <c r="AR66" s="8">
        <v>132</v>
      </c>
      <c r="AS66" s="8">
        <v>126</v>
      </c>
      <c r="AT66" s="8">
        <v>106</v>
      </c>
      <c r="AU66" s="8">
        <v>106</v>
      </c>
      <c r="AV66" s="8">
        <v>78</v>
      </c>
      <c r="AW66" s="8"/>
      <c r="AX66" s="8">
        <v>125</v>
      </c>
      <c r="AY66" s="8">
        <v>125</v>
      </c>
      <c r="AZ66" s="8">
        <v>103</v>
      </c>
      <c r="BA66" s="8">
        <v>105</v>
      </c>
      <c r="BB66" s="8">
        <v>105</v>
      </c>
      <c r="BC66" s="8">
        <v>98</v>
      </c>
      <c r="BD66" s="8"/>
      <c r="BE66" s="8">
        <v>95</v>
      </c>
      <c r="BF66" s="8">
        <v>95</v>
      </c>
      <c r="BG66" s="8">
        <v>117.4</v>
      </c>
      <c r="BH66" s="8">
        <v>101</v>
      </c>
      <c r="BI66" s="8">
        <v>101</v>
      </c>
      <c r="BJ66" s="8">
        <v>131</v>
      </c>
      <c r="BK66" s="8"/>
      <c r="BL66" s="8">
        <v>145</v>
      </c>
      <c r="BM66" s="8">
        <v>145</v>
      </c>
      <c r="BN66" s="8">
        <v>95.5</v>
      </c>
      <c r="BO66" s="8">
        <v>108.5</v>
      </c>
      <c r="BP66" s="8">
        <v>108.5</v>
      </c>
      <c r="BQ66" s="8">
        <v>77</v>
      </c>
      <c r="BR66" s="8"/>
      <c r="BS66" s="8">
        <v>75.5</v>
      </c>
      <c r="BT66" s="8">
        <v>75.5</v>
      </c>
      <c r="BU66" s="8">
        <v>73.5</v>
      </c>
      <c r="BV66" s="8">
        <v>67.5</v>
      </c>
      <c r="BW66" s="8">
        <v>67.5</v>
      </c>
      <c r="BX66" s="8">
        <v>76.5</v>
      </c>
      <c r="BY66" s="8"/>
      <c r="BZ66" s="8">
        <v>86.5</v>
      </c>
      <c r="CA66" s="8">
        <v>86.5</v>
      </c>
      <c r="CB66" s="8">
        <v>56</v>
      </c>
      <c r="CC66" s="8">
        <v>58</v>
      </c>
      <c r="CD66" s="8">
        <v>58</v>
      </c>
      <c r="CE66" s="8">
        <v>56</v>
      </c>
    </row>
    <row r="67" spans="3:83" s="3" customFormat="1" ht="17.100000000000001" customHeight="1" x14ac:dyDescent="0.25">
      <c r="C67" s="3" t="s">
        <v>76</v>
      </c>
      <c r="D67" s="70">
        <v>58</v>
      </c>
      <c r="E67" s="70">
        <v>58</v>
      </c>
      <c r="F67" s="8">
        <v>57</v>
      </c>
      <c r="H67" s="8">
        <v>61</v>
      </c>
      <c r="I67" s="8">
        <v>61</v>
      </c>
      <c r="J67" s="8">
        <v>62</v>
      </c>
      <c r="K67" s="8">
        <v>63</v>
      </c>
      <c r="L67" s="8">
        <v>63</v>
      </c>
      <c r="M67" s="8">
        <v>101</v>
      </c>
      <c r="O67" s="8">
        <v>100</v>
      </c>
      <c r="P67" s="8">
        <v>100</v>
      </c>
      <c r="Q67" s="8">
        <v>94</v>
      </c>
      <c r="R67" s="8">
        <v>94</v>
      </c>
      <c r="S67" s="8">
        <v>94</v>
      </c>
      <c r="T67" s="8">
        <v>96</v>
      </c>
      <c r="V67" s="8">
        <v>100</v>
      </c>
      <c r="W67" s="8">
        <v>100</v>
      </c>
      <c r="X67" s="8">
        <v>108</v>
      </c>
      <c r="Y67" s="8">
        <v>102</v>
      </c>
      <c r="Z67" s="8">
        <v>102</v>
      </c>
      <c r="AA67" s="8">
        <v>117</v>
      </c>
      <c r="AC67" s="8">
        <v>102</v>
      </c>
      <c r="AD67" s="3">
        <v>102</v>
      </c>
      <c r="AE67" s="8">
        <v>107</v>
      </c>
      <c r="AF67" s="8">
        <v>106</v>
      </c>
      <c r="AG67" s="8">
        <v>106</v>
      </c>
      <c r="AH67" s="8">
        <v>104</v>
      </c>
      <c r="AI67" s="8"/>
      <c r="AJ67" s="8">
        <v>95</v>
      </c>
      <c r="AK67" s="8">
        <v>95</v>
      </c>
      <c r="AL67" s="8">
        <v>95</v>
      </c>
      <c r="AM67" s="8">
        <v>92</v>
      </c>
      <c r="AN67" s="55">
        <v>92</v>
      </c>
      <c r="AO67" s="8">
        <v>87</v>
      </c>
      <c r="AP67" s="8"/>
      <c r="AQ67" s="8">
        <v>84</v>
      </c>
      <c r="AR67" s="8">
        <v>84</v>
      </c>
      <c r="AS67" s="8">
        <v>82</v>
      </c>
      <c r="AT67" s="8">
        <v>82</v>
      </c>
      <c r="AU67" s="8">
        <v>82</v>
      </c>
      <c r="AV67" s="8">
        <v>81</v>
      </c>
      <c r="AW67" s="8"/>
      <c r="AX67" s="8">
        <v>76</v>
      </c>
      <c r="AY67" s="8">
        <v>76</v>
      </c>
      <c r="AZ67" s="8">
        <v>70</v>
      </c>
      <c r="BA67" s="8">
        <v>66</v>
      </c>
      <c r="BB67" s="8">
        <v>66</v>
      </c>
      <c r="BC67" s="8">
        <v>58</v>
      </c>
      <c r="BD67" s="8"/>
      <c r="BE67" s="8">
        <v>56</v>
      </c>
      <c r="BF67" s="8">
        <v>56</v>
      </c>
      <c r="BG67" s="8">
        <v>54.4</v>
      </c>
      <c r="BH67" s="8">
        <v>11.2</v>
      </c>
      <c r="BI67" s="8">
        <v>11.2</v>
      </c>
      <c r="BJ67" s="8">
        <v>34</v>
      </c>
      <c r="BK67" s="8"/>
      <c r="BL67" s="8">
        <v>35.1</v>
      </c>
      <c r="BM67" s="8">
        <v>35.1</v>
      </c>
      <c r="BN67" s="8">
        <v>33.1</v>
      </c>
      <c r="BO67" s="8">
        <v>32</v>
      </c>
      <c r="BP67" s="8">
        <v>32</v>
      </c>
      <c r="BQ67" s="8">
        <v>24</v>
      </c>
      <c r="BR67" s="8"/>
      <c r="BS67" s="8">
        <v>25.8</v>
      </c>
      <c r="BT67" s="8">
        <v>25.8</v>
      </c>
      <c r="BU67" s="8">
        <v>21.6</v>
      </c>
      <c r="BV67" s="8">
        <v>26.2</v>
      </c>
      <c r="BW67" s="8">
        <v>26.2</v>
      </c>
      <c r="BX67" s="8">
        <v>24</v>
      </c>
      <c r="BY67" s="8"/>
      <c r="BZ67" s="8">
        <v>24.1</v>
      </c>
      <c r="CA67" s="8">
        <v>24.1</v>
      </c>
      <c r="CB67" s="8">
        <v>19.3</v>
      </c>
      <c r="CC67" s="8">
        <v>20.5</v>
      </c>
      <c r="CD67" s="8">
        <v>20.5</v>
      </c>
      <c r="CE67" s="8">
        <v>22</v>
      </c>
    </row>
    <row r="68" spans="3:83" s="3" customFormat="1" ht="17.100000000000001" customHeight="1" x14ac:dyDescent="0.25">
      <c r="C68" s="3" t="s">
        <v>77</v>
      </c>
      <c r="D68" s="97">
        <v>-2.1</v>
      </c>
      <c r="E68" s="97">
        <v>0.8</v>
      </c>
      <c r="F68" s="98">
        <v>-2.8</v>
      </c>
      <c r="H68" s="98">
        <v>-40.299999999999997</v>
      </c>
      <c r="I68" s="98">
        <v>-40.299999999999997</v>
      </c>
      <c r="J68" s="98">
        <v>-0.7</v>
      </c>
      <c r="K68" s="98">
        <v>-38</v>
      </c>
      <c r="L68" s="98">
        <v>-37.299999999999997</v>
      </c>
      <c r="M68" s="98">
        <v>-0.7</v>
      </c>
      <c r="O68" s="98">
        <v>-3.2</v>
      </c>
      <c r="P68" s="98">
        <v>-3.2</v>
      </c>
      <c r="Q68" s="98">
        <v>-8.6999999999999993</v>
      </c>
      <c r="R68" s="98">
        <v>-9.8000000000000007</v>
      </c>
      <c r="S68" s="98">
        <v>-1.7</v>
      </c>
      <c r="T68" s="98">
        <v>-7.9</v>
      </c>
      <c r="V68" s="98">
        <v>-15</v>
      </c>
      <c r="W68" s="98">
        <v>-15</v>
      </c>
      <c r="X68" s="98">
        <v>-1.8</v>
      </c>
      <c r="Y68" s="98">
        <v>-6.2</v>
      </c>
      <c r="Z68" s="98">
        <v>-5.8</v>
      </c>
      <c r="AA68" s="98">
        <v>-0.3</v>
      </c>
      <c r="AB68" s="47"/>
      <c r="AC68" s="98">
        <v>17.600000000000001</v>
      </c>
      <c r="AD68" s="12">
        <v>17.600000000000001</v>
      </c>
      <c r="AE68" s="98">
        <v>4.4000000000000004</v>
      </c>
      <c r="AF68" s="55">
        <v>11.3</v>
      </c>
      <c r="AG68" s="55">
        <v>7.4</v>
      </c>
      <c r="AH68" s="55" t="s">
        <v>78</v>
      </c>
      <c r="AI68" s="12"/>
      <c r="AJ68" s="55">
        <v>17.5</v>
      </c>
      <c r="AK68" s="55">
        <v>17.5</v>
      </c>
      <c r="AL68" s="55">
        <v>4.7</v>
      </c>
      <c r="AM68" s="55">
        <v>7.9</v>
      </c>
      <c r="AN68" s="55">
        <v>5.2</v>
      </c>
      <c r="AO68" s="12">
        <v>2.7</v>
      </c>
      <c r="AP68" s="12"/>
      <c r="AQ68" s="12">
        <v>13.5</v>
      </c>
      <c r="AR68" s="12">
        <v>13.5</v>
      </c>
      <c r="AS68" s="12">
        <v>4.4000000000000004</v>
      </c>
      <c r="AT68" s="12">
        <v>5.6</v>
      </c>
      <c r="AU68" s="12">
        <v>2.1</v>
      </c>
      <c r="AV68" s="12">
        <v>3.5</v>
      </c>
      <c r="AW68" s="12"/>
      <c r="AX68" s="12">
        <v>8.3000000000000007</v>
      </c>
      <c r="AY68" s="12">
        <v>8.3000000000000007</v>
      </c>
      <c r="AZ68" s="12">
        <v>5.4</v>
      </c>
      <c r="BA68" s="12">
        <v>7.1</v>
      </c>
      <c r="BB68" s="12">
        <v>4.9000000000000004</v>
      </c>
      <c r="BC68" s="12">
        <v>2.2000000000000002</v>
      </c>
      <c r="BD68" s="12"/>
      <c r="BE68" s="12">
        <v>8.6999999999999993</v>
      </c>
      <c r="BF68" s="12">
        <v>8.6999999999999993</v>
      </c>
      <c r="BG68" s="12">
        <v>3.2</v>
      </c>
      <c r="BH68" s="12">
        <v>4</v>
      </c>
      <c r="BI68" s="12">
        <v>5.3</v>
      </c>
      <c r="BJ68" s="12">
        <v>-1</v>
      </c>
      <c r="BK68" s="12"/>
      <c r="BL68" s="12">
        <v>8.3000000000000007</v>
      </c>
      <c r="BM68" s="12">
        <v>8.3000000000000007</v>
      </c>
      <c r="BN68" s="12">
        <v>3.5</v>
      </c>
      <c r="BO68" s="12">
        <v>2.9</v>
      </c>
      <c r="BP68" s="12">
        <v>3.4</v>
      </c>
      <c r="BQ68" s="12">
        <v>0</v>
      </c>
      <c r="BR68" s="12"/>
      <c r="BS68" s="12">
        <v>8.3000000000000007</v>
      </c>
      <c r="BT68" s="12">
        <v>8.3000000000000007</v>
      </c>
      <c r="BU68" s="12">
        <v>2.9</v>
      </c>
      <c r="BV68" s="12">
        <v>2.8</v>
      </c>
      <c r="BW68" s="12">
        <v>2.7</v>
      </c>
      <c r="BX68" s="12">
        <v>0.1</v>
      </c>
      <c r="BY68" s="12"/>
      <c r="BZ68" s="12">
        <v>3.7</v>
      </c>
      <c r="CA68" s="12">
        <v>3.7</v>
      </c>
      <c r="CB68" s="12">
        <v>0.4</v>
      </c>
      <c r="CC68" s="12">
        <v>2.6</v>
      </c>
      <c r="CD68" s="12">
        <v>1.3</v>
      </c>
      <c r="CE68" s="12">
        <v>1.1000000000000001</v>
      </c>
    </row>
    <row r="69" spans="3:83" s="3" customFormat="1" ht="17.100000000000001" customHeight="1" thickBot="1" x14ac:dyDescent="0.3">
      <c r="C69" s="5" t="s">
        <v>79</v>
      </c>
      <c r="D69" s="99">
        <v>-2.1</v>
      </c>
      <c r="E69" s="99">
        <v>0.8</v>
      </c>
      <c r="F69" s="100">
        <v>-2.8</v>
      </c>
      <c r="G69" s="5"/>
      <c r="H69" s="100">
        <v>-40.299999999999997</v>
      </c>
      <c r="I69" s="100">
        <v>-40.299999999999997</v>
      </c>
      <c r="J69" s="100">
        <v>-0.7</v>
      </c>
      <c r="K69" s="100">
        <v>-38</v>
      </c>
      <c r="L69" s="100">
        <v>-37.299999999999997</v>
      </c>
      <c r="M69" s="100">
        <v>-0.7</v>
      </c>
      <c r="N69" s="5"/>
      <c r="O69" s="100">
        <v>-3.2</v>
      </c>
      <c r="P69" s="100">
        <v>-3.2</v>
      </c>
      <c r="Q69" s="100">
        <v>-8.6999999999999993</v>
      </c>
      <c r="R69" s="100">
        <v>-9.8000000000000007</v>
      </c>
      <c r="S69" s="100">
        <v>-1.7</v>
      </c>
      <c r="T69" s="100">
        <v>-7.9</v>
      </c>
      <c r="U69" s="5"/>
      <c r="V69" s="100">
        <v>-15</v>
      </c>
      <c r="W69" s="100">
        <v>-15</v>
      </c>
      <c r="X69" s="100">
        <v>-1.8</v>
      </c>
      <c r="Y69" s="100">
        <v>-6.2</v>
      </c>
      <c r="Z69" s="100">
        <v>-5.8</v>
      </c>
      <c r="AA69" s="100">
        <v>-0.3</v>
      </c>
      <c r="AB69" s="101"/>
      <c r="AC69" s="100">
        <v>17.2</v>
      </c>
      <c r="AD69" s="13">
        <v>17.2</v>
      </c>
      <c r="AE69" s="100">
        <v>4.4000000000000004</v>
      </c>
      <c r="AF69" s="56">
        <v>11.3</v>
      </c>
      <c r="AG69" s="56">
        <v>7.4</v>
      </c>
      <c r="AH69" s="56" t="s">
        <v>78</v>
      </c>
      <c r="AI69" s="13"/>
      <c r="AJ69" s="56">
        <v>17.2</v>
      </c>
      <c r="AK69" s="56">
        <v>17.5</v>
      </c>
      <c r="AL69" s="56">
        <v>4.7</v>
      </c>
      <c r="AM69" s="56">
        <v>7.9</v>
      </c>
      <c r="AN69" s="56">
        <v>5.2</v>
      </c>
      <c r="AO69" s="13">
        <v>2.7</v>
      </c>
      <c r="AP69" s="13"/>
      <c r="AQ69" s="13">
        <v>13.5</v>
      </c>
      <c r="AR69" s="13">
        <v>13.5</v>
      </c>
      <c r="AS69" s="13">
        <v>4.4000000000000004</v>
      </c>
      <c r="AT69" s="13">
        <v>5.6</v>
      </c>
      <c r="AU69" s="13">
        <v>2.1</v>
      </c>
      <c r="AV69" s="13">
        <v>3.5</v>
      </c>
      <c r="AW69" s="13"/>
      <c r="AX69" s="13">
        <v>8.3000000000000007</v>
      </c>
      <c r="AY69" s="13">
        <v>8.3000000000000007</v>
      </c>
      <c r="AZ69" s="13">
        <v>5.4</v>
      </c>
      <c r="BA69" s="13">
        <v>7.1</v>
      </c>
      <c r="BB69" s="13">
        <v>4.9000000000000004</v>
      </c>
      <c r="BC69" s="13">
        <v>2.2000000000000002</v>
      </c>
      <c r="BD69" s="13"/>
      <c r="BE69" s="13">
        <v>8.6999999999999993</v>
      </c>
      <c r="BF69" s="13">
        <v>8.6999999999999993</v>
      </c>
      <c r="BG69" s="13">
        <v>3.2</v>
      </c>
      <c r="BH69" s="13">
        <v>4</v>
      </c>
      <c r="BI69" s="13">
        <v>5.3</v>
      </c>
      <c r="BJ69" s="13">
        <v>-1</v>
      </c>
      <c r="BK69" s="13"/>
      <c r="BL69" s="13">
        <v>8.3000000000000007</v>
      </c>
      <c r="BM69" s="13">
        <v>8.3000000000000007</v>
      </c>
      <c r="BN69" s="13">
        <v>3.5</v>
      </c>
      <c r="BO69" s="13">
        <v>2.9</v>
      </c>
      <c r="BP69" s="13">
        <v>3.4</v>
      </c>
      <c r="BQ69" s="13">
        <v>0</v>
      </c>
      <c r="BR69" s="13"/>
      <c r="BS69" s="13">
        <v>8.3000000000000007</v>
      </c>
      <c r="BT69" s="13">
        <v>8.3000000000000007</v>
      </c>
      <c r="BU69" s="13">
        <v>2.9</v>
      </c>
      <c r="BV69" s="13">
        <v>2.8</v>
      </c>
      <c r="BW69" s="13">
        <v>2.7</v>
      </c>
      <c r="BX69" s="13">
        <v>0.1</v>
      </c>
      <c r="BY69" s="13"/>
      <c r="BZ69" s="13">
        <v>3.7</v>
      </c>
      <c r="CA69" s="13">
        <v>3.7</v>
      </c>
      <c r="CB69" s="13">
        <v>0.4</v>
      </c>
      <c r="CC69" s="13">
        <v>2.6</v>
      </c>
      <c r="CD69" s="13">
        <v>1.3</v>
      </c>
      <c r="CE69" s="13">
        <v>1.1000000000000001</v>
      </c>
    </row>
    <row r="70" spans="3:83" s="3" customFormat="1" ht="12.75" x14ac:dyDescent="0.25">
      <c r="AF70" s="55"/>
      <c r="AG70" s="55"/>
      <c r="AH70" s="55"/>
      <c r="AJ70" s="55"/>
      <c r="AK70" s="55"/>
      <c r="AL70" s="55"/>
      <c r="AM70" s="55"/>
      <c r="AN70" s="55"/>
      <c r="AO70" s="55"/>
    </row>
    <row r="71" spans="3:83" s="3" customFormat="1" ht="14.45" customHeight="1" x14ac:dyDescent="0.25">
      <c r="C71" s="4" t="s">
        <v>80</v>
      </c>
      <c r="D71" s="122">
        <v>2026</v>
      </c>
      <c r="E71" s="122"/>
      <c r="F71" s="122"/>
      <c r="G71" s="4"/>
      <c r="H71" s="122">
        <v>2025</v>
      </c>
      <c r="I71" s="122"/>
      <c r="J71" s="122">
        <v>2025</v>
      </c>
      <c r="K71" s="122"/>
      <c r="L71" s="122"/>
      <c r="M71" s="122"/>
      <c r="N71" s="4"/>
      <c r="O71" s="122">
        <v>2024</v>
      </c>
      <c r="P71" s="122"/>
      <c r="Q71" s="122"/>
      <c r="R71" s="122"/>
      <c r="S71" s="122"/>
      <c r="T71" s="122"/>
      <c r="U71" s="4"/>
      <c r="V71" s="122">
        <v>2023</v>
      </c>
      <c r="W71" s="122"/>
      <c r="X71" s="122"/>
      <c r="Y71" s="122"/>
      <c r="Z71" s="122"/>
      <c r="AA71" s="122"/>
      <c r="AB71" s="4"/>
      <c r="AC71" s="124">
        <v>2022</v>
      </c>
      <c r="AD71" s="124"/>
      <c r="AE71" s="124">
        <v>2022</v>
      </c>
      <c r="AF71" s="124"/>
      <c r="AG71" s="124"/>
      <c r="AH71" s="124"/>
      <c r="AI71" s="53"/>
      <c r="AJ71" s="122">
        <v>2021</v>
      </c>
      <c r="AK71" s="122"/>
      <c r="AL71" s="122"/>
      <c r="AM71" s="122"/>
      <c r="AN71" s="122"/>
      <c r="AO71" s="122"/>
      <c r="AP71" s="53"/>
      <c r="AQ71" s="124">
        <v>2020</v>
      </c>
      <c r="AR71" s="124"/>
      <c r="AS71" s="124"/>
      <c r="AT71" s="124"/>
      <c r="AU71" s="124"/>
      <c r="AV71" s="124"/>
      <c r="AW71" s="4"/>
      <c r="AX71" s="122">
        <v>2019</v>
      </c>
      <c r="AY71" s="122"/>
      <c r="AZ71" s="122"/>
      <c r="BA71" s="122"/>
      <c r="BB71" s="122"/>
      <c r="BC71" s="122"/>
      <c r="BD71" s="4"/>
      <c r="BE71" s="122">
        <v>2018</v>
      </c>
      <c r="BF71" s="122"/>
      <c r="BG71" s="122"/>
      <c r="BH71" s="122"/>
      <c r="BI71" s="122"/>
      <c r="BJ71" s="122"/>
      <c r="BK71" s="4"/>
      <c r="BL71" s="122">
        <v>2017</v>
      </c>
      <c r="BM71" s="122"/>
      <c r="BN71" s="122"/>
      <c r="BO71" s="122"/>
      <c r="BP71" s="122"/>
      <c r="BQ71" s="122"/>
      <c r="BR71" s="4"/>
      <c r="BS71" s="122">
        <v>2016</v>
      </c>
      <c r="BT71" s="122"/>
      <c r="BU71" s="122"/>
      <c r="BV71" s="122"/>
      <c r="BW71" s="122"/>
      <c r="BX71" s="122"/>
      <c r="BY71" s="4"/>
      <c r="BZ71" s="122">
        <v>2015</v>
      </c>
      <c r="CA71" s="122"/>
      <c r="CB71" s="122"/>
      <c r="CC71" s="122"/>
      <c r="CD71" s="122"/>
      <c r="CE71" s="122"/>
    </row>
    <row r="72" spans="3:83" s="3" customFormat="1" ht="12.75" x14ac:dyDescent="0.25">
      <c r="C72" s="68"/>
      <c r="D72" s="90" t="s">
        <v>18</v>
      </c>
      <c r="E72" s="90" t="s">
        <v>19</v>
      </c>
      <c r="F72" s="90" t="s">
        <v>14</v>
      </c>
      <c r="G72" s="68"/>
      <c r="H72" s="120" t="s">
        <v>15</v>
      </c>
      <c r="I72" s="120" t="s">
        <v>16</v>
      </c>
      <c r="J72" s="120" t="s">
        <v>17</v>
      </c>
      <c r="K72" s="120" t="s">
        <v>18</v>
      </c>
      <c r="L72" s="120" t="s">
        <v>19</v>
      </c>
      <c r="M72" s="120" t="s">
        <v>14</v>
      </c>
      <c r="N72" s="68"/>
      <c r="O72" s="120" t="s">
        <v>15</v>
      </c>
      <c r="P72" s="120" t="s">
        <v>16</v>
      </c>
      <c r="Q72" s="120" t="s">
        <v>17</v>
      </c>
      <c r="R72" s="120" t="s">
        <v>18</v>
      </c>
      <c r="S72" s="120" t="s">
        <v>19</v>
      </c>
      <c r="T72" s="120" t="s">
        <v>14</v>
      </c>
      <c r="U72" s="68"/>
      <c r="V72" s="120" t="s">
        <v>15</v>
      </c>
      <c r="W72" s="120" t="s">
        <v>17</v>
      </c>
      <c r="X72" s="120" t="s">
        <v>17</v>
      </c>
      <c r="Y72" s="120" t="s">
        <v>18</v>
      </c>
      <c r="Z72" s="120" t="s">
        <v>19</v>
      </c>
      <c r="AA72" s="120" t="s">
        <v>14</v>
      </c>
      <c r="AB72" s="68"/>
      <c r="AC72" s="120" t="s">
        <v>15</v>
      </c>
      <c r="AD72" s="120" t="s">
        <v>16</v>
      </c>
      <c r="AE72" s="120" t="s">
        <v>17</v>
      </c>
      <c r="AF72" s="120" t="s">
        <v>18</v>
      </c>
      <c r="AG72" s="120" t="s">
        <v>19</v>
      </c>
      <c r="AH72" s="120" t="s">
        <v>14</v>
      </c>
      <c r="AI72" s="120"/>
      <c r="AJ72" s="120" t="s">
        <v>15</v>
      </c>
      <c r="AK72" s="120" t="s">
        <v>16</v>
      </c>
      <c r="AL72" s="120" t="s">
        <v>17</v>
      </c>
      <c r="AM72" s="120" t="s">
        <v>18</v>
      </c>
      <c r="AN72" s="120" t="s">
        <v>19</v>
      </c>
      <c r="AO72" s="120" t="s">
        <v>14</v>
      </c>
      <c r="AP72" s="120"/>
      <c r="AQ72" s="120" t="s">
        <v>15</v>
      </c>
      <c r="AR72" s="120" t="s">
        <v>16</v>
      </c>
      <c r="AS72" s="120" t="s">
        <v>17</v>
      </c>
      <c r="AT72" s="120" t="s">
        <v>18</v>
      </c>
      <c r="AU72" s="120" t="s">
        <v>19</v>
      </c>
      <c r="AV72" s="120" t="s">
        <v>14</v>
      </c>
      <c r="AW72" s="69"/>
      <c r="AX72" s="120" t="s">
        <v>15</v>
      </c>
      <c r="AY72" s="120" t="s">
        <v>16</v>
      </c>
      <c r="AZ72" s="120" t="s">
        <v>17</v>
      </c>
      <c r="BA72" s="120" t="s">
        <v>18</v>
      </c>
      <c r="BB72" s="120" t="s">
        <v>19</v>
      </c>
      <c r="BC72" s="120" t="s">
        <v>14</v>
      </c>
      <c r="BD72" s="69"/>
      <c r="BE72" s="120" t="s">
        <v>15</v>
      </c>
      <c r="BF72" s="120" t="s">
        <v>16</v>
      </c>
      <c r="BG72" s="120" t="s">
        <v>17</v>
      </c>
      <c r="BH72" s="120" t="s">
        <v>18</v>
      </c>
      <c r="BI72" s="120" t="s">
        <v>19</v>
      </c>
      <c r="BJ72" s="120" t="s">
        <v>14</v>
      </c>
      <c r="BK72" s="69"/>
      <c r="BL72" s="120" t="s">
        <v>15</v>
      </c>
      <c r="BM72" s="120" t="s">
        <v>16</v>
      </c>
      <c r="BN72" s="120" t="s">
        <v>17</v>
      </c>
      <c r="BO72" s="120" t="s">
        <v>18</v>
      </c>
      <c r="BP72" s="120" t="s">
        <v>19</v>
      </c>
      <c r="BQ72" s="120" t="s">
        <v>14</v>
      </c>
      <c r="BR72" s="69"/>
      <c r="BS72" s="120" t="s">
        <v>15</v>
      </c>
      <c r="BT72" s="120" t="s">
        <v>16</v>
      </c>
      <c r="BU72" s="120" t="s">
        <v>17</v>
      </c>
      <c r="BV72" s="120" t="s">
        <v>18</v>
      </c>
      <c r="BW72" s="120" t="s">
        <v>19</v>
      </c>
      <c r="BX72" s="120" t="s">
        <v>14</v>
      </c>
      <c r="BY72" s="69"/>
      <c r="BZ72" s="120" t="s">
        <v>15</v>
      </c>
      <c r="CA72" s="120" t="s">
        <v>16</v>
      </c>
      <c r="CB72" s="120" t="s">
        <v>17</v>
      </c>
      <c r="CC72" s="120" t="s">
        <v>18</v>
      </c>
      <c r="CD72" s="120" t="s">
        <v>19</v>
      </c>
      <c r="CE72" s="120" t="s">
        <v>14</v>
      </c>
    </row>
    <row r="73" spans="3:83" s="3" customFormat="1" ht="4.3499999999999996" customHeight="1" x14ac:dyDescent="0.25">
      <c r="AE73" s="55"/>
      <c r="AF73" s="55"/>
      <c r="AG73" s="55"/>
      <c r="AH73" s="55"/>
      <c r="AJ73" s="55"/>
      <c r="AK73" s="55"/>
      <c r="AL73" s="55"/>
      <c r="AM73" s="55"/>
      <c r="AN73" s="55"/>
      <c r="AO73" s="55"/>
    </row>
    <row r="74" spans="3:83" s="3" customFormat="1" ht="17.100000000000001" customHeight="1" x14ac:dyDescent="0.25">
      <c r="C74" s="3" t="s">
        <v>81</v>
      </c>
      <c r="H74" s="3">
        <v>1323</v>
      </c>
      <c r="O74" s="3">
        <v>1245</v>
      </c>
      <c r="V74" s="3">
        <v>1500</v>
      </c>
      <c r="AA74" s="93"/>
      <c r="AC74" s="93">
        <v>1738</v>
      </c>
      <c r="AE74" s="86"/>
      <c r="AF74" s="86"/>
      <c r="AG74" s="86"/>
      <c r="AH74" s="86"/>
      <c r="AI74" s="8"/>
      <c r="AJ74" s="86">
        <v>1572</v>
      </c>
      <c r="AK74" s="87"/>
      <c r="AL74" s="55"/>
      <c r="AM74" s="55"/>
      <c r="AN74" s="55"/>
      <c r="AO74" s="8"/>
      <c r="AP74" s="8"/>
      <c r="AQ74" s="8">
        <v>1619</v>
      </c>
      <c r="AR74" s="8"/>
      <c r="AS74" s="8"/>
      <c r="AT74" s="8"/>
      <c r="AU74" s="8"/>
      <c r="AV74" s="8"/>
      <c r="AW74" s="8"/>
      <c r="AX74" s="8">
        <v>1685</v>
      </c>
      <c r="AY74" s="8"/>
      <c r="AZ74" s="8"/>
      <c r="BA74" s="8"/>
      <c r="BB74" s="8"/>
      <c r="BC74" s="8"/>
      <c r="BD74" s="8"/>
      <c r="BE74" s="8">
        <v>1651</v>
      </c>
      <c r="BF74" s="8"/>
      <c r="BG74" s="8"/>
      <c r="BH74" s="8"/>
      <c r="BI74" s="8"/>
      <c r="BJ74" s="8"/>
      <c r="BK74" s="8"/>
      <c r="BL74" s="8">
        <v>1062</v>
      </c>
      <c r="BM74" s="8"/>
      <c r="BN74" s="8"/>
      <c r="BO74" s="8"/>
      <c r="BP74" s="8"/>
      <c r="BQ74" s="8"/>
      <c r="BR74" s="8"/>
      <c r="BS74" s="8">
        <v>1041</v>
      </c>
      <c r="BT74" s="8"/>
      <c r="BU74" s="8"/>
      <c r="BV74" s="8"/>
      <c r="BW74" s="8"/>
      <c r="BX74" s="8"/>
      <c r="BY74" s="8"/>
      <c r="BZ74" s="8">
        <v>1034</v>
      </c>
      <c r="CA74" s="8"/>
      <c r="CB74" s="8"/>
      <c r="CC74" s="8"/>
      <c r="CD74" s="8"/>
      <c r="CE74" s="8"/>
    </row>
    <row r="75" spans="3:83" s="3" customFormat="1" ht="17.100000000000001" customHeight="1" x14ac:dyDescent="0.25">
      <c r="C75" s="3" t="s">
        <v>82</v>
      </c>
      <c r="H75" s="3">
        <v>1338</v>
      </c>
      <c r="O75" s="3">
        <v>1337</v>
      </c>
      <c r="V75" s="3">
        <v>1355</v>
      </c>
      <c r="AA75" s="93"/>
      <c r="AC75" s="93">
        <v>1739</v>
      </c>
      <c r="AE75" s="86"/>
      <c r="AF75" s="86"/>
      <c r="AG75" s="86"/>
      <c r="AH75" s="86"/>
      <c r="AI75" s="8"/>
      <c r="AJ75" s="86">
        <v>1663</v>
      </c>
      <c r="AK75" s="87"/>
      <c r="AL75" s="55"/>
      <c r="AM75" s="55"/>
      <c r="AN75" s="55"/>
      <c r="AO75" s="8"/>
      <c r="AP75" s="8"/>
      <c r="AQ75" s="8">
        <v>1538</v>
      </c>
      <c r="AR75" s="8"/>
      <c r="AS75" s="8"/>
      <c r="AT75" s="8"/>
      <c r="AU75" s="8"/>
      <c r="AV75" s="8"/>
      <c r="AW75" s="8"/>
      <c r="AX75" s="8">
        <v>1625</v>
      </c>
      <c r="AY75" s="8"/>
      <c r="AZ75" s="8"/>
      <c r="BA75" s="8"/>
      <c r="BB75" s="8"/>
      <c r="BC75" s="8"/>
      <c r="BD75" s="8"/>
      <c r="BE75" s="8">
        <v>1616</v>
      </c>
      <c r="BF75" s="8"/>
      <c r="BG75" s="8"/>
      <c r="BH75" s="8"/>
      <c r="BI75" s="8"/>
      <c r="BJ75" s="8"/>
      <c r="BK75" s="8"/>
      <c r="BL75" s="8">
        <v>1022</v>
      </c>
      <c r="BM75" s="8"/>
      <c r="BN75" s="8"/>
      <c r="BO75" s="8"/>
      <c r="BP75" s="8"/>
      <c r="BQ75" s="8"/>
      <c r="BR75" s="8"/>
      <c r="BS75" s="8">
        <v>986</v>
      </c>
      <c r="BT75" s="8"/>
      <c r="BU75" s="8"/>
      <c r="BV75" s="8"/>
      <c r="BW75" s="8"/>
      <c r="BX75" s="8"/>
      <c r="BY75" s="8"/>
      <c r="BZ75" s="8"/>
      <c r="CA75" s="8"/>
      <c r="CB75" s="8"/>
      <c r="CC75" s="8"/>
      <c r="CD75" s="8"/>
      <c r="CE75" s="8"/>
    </row>
    <row r="76" spans="3:83" s="3" customFormat="1" ht="17.100000000000001" customHeight="1" x14ac:dyDescent="0.25">
      <c r="C76" s="3" t="s">
        <v>83</v>
      </c>
      <c r="H76" s="3">
        <v>0.9</v>
      </c>
      <c r="O76" s="3">
        <v>0.9</v>
      </c>
      <c r="V76" s="3">
        <v>3.4</v>
      </c>
      <c r="AA76" s="92"/>
      <c r="AC76" s="92" t="s">
        <v>84</v>
      </c>
      <c r="AD76" s="92"/>
      <c r="AE76" s="93"/>
      <c r="AF76" s="93"/>
      <c r="AG76" s="93"/>
      <c r="AH76" s="93"/>
      <c r="AI76" s="94"/>
      <c r="AJ76" s="93" t="s">
        <v>85</v>
      </c>
      <c r="AK76" s="87"/>
      <c r="AL76" s="55"/>
      <c r="AM76" s="55"/>
      <c r="AN76" s="55"/>
      <c r="AO76" s="8"/>
      <c r="AP76" s="8"/>
      <c r="AQ76" s="8">
        <v>6</v>
      </c>
      <c r="AR76" s="8"/>
      <c r="AS76" s="8"/>
      <c r="AT76" s="8"/>
      <c r="AU76" s="8"/>
      <c r="AV76" s="8"/>
      <c r="AW76" s="8"/>
      <c r="AX76" s="8">
        <v>6</v>
      </c>
      <c r="AY76" s="8"/>
      <c r="AZ76" s="8"/>
      <c r="BA76" s="8"/>
      <c r="BB76" s="8"/>
      <c r="BC76" s="8"/>
      <c r="BD76" s="8"/>
      <c r="BE76" s="8">
        <v>9</v>
      </c>
      <c r="BF76" s="8"/>
      <c r="BG76" s="8"/>
      <c r="BH76" s="8"/>
      <c r="BI76" s="8"/>
      <c r="BJ76" s="8"/>
      <c r="BK76" s="8"/>
      <c r="BL76" s="8">
        <v>11</v>
      </c>
      <c r="BM76" s="8"/>
      <c r="BN76" s="8"/>
      <c r="BO76" s="8"/>
      <c r="BP76" s="8"/>
      <c r="BQ76" s="8"/>
      <c r="BR76" s="8"/>
      <c r="BS76" s="8">
        <v>16</v>
      </c>
      <c r="BT76" s="8"/>
      <c r="BU76" s="8"/>
      <c r="BV76" s="8"/>
      <c r="BW76" s="8"/>
      <c r="BX76" s="8"/>
      <c r="BY76" s="8"/>
      <c r="BZ76" s="8"/>
      <c r="CA76" s="8"/>
      <c r="CB76" s="8"/>
      <c r="CC76" s="8"/>
      <c r="CD76" s="8"/>
      <c r="CE76" s="8"/>
    </row>
    <row r="77" spans="3:83" s="3" customFormat="1" ht="17.100000000000001" customHeight="1" x14ac:dyDescent="0.25">
      <c r="C77" s="3" t="s">
        <v>86</v>
      </c>
      <c r="H77" s="3">
        <v>548</v>
      </c>
      <c r="O77" s="3">
        <v>549</v>
      </c>
      <c r="V77" s="3">
        <v>575</v>
      </c>
      <c r="AC77" s="3">
        <v>567</v>
      </c>
      <c r="AE77" s="86"/>
      <c r="AF77" s="86"/>
      <c r="AG77" s="86"/>
      <c r="AH77" s="86"/>
      <c r="AI77" s="8"/>
      <c r="AJ77" s="86">
        <v>554</v>
      </c>
      <c r="AK77" s="87"/>
      <c r="AL77" s="55"/>
      <c r="AM77" s="55"/>
      <c r="AN77" s="55"/>
      <c r="AO77" s="8"/>
      <c r="AP77" s="8"/>
      <c r="AQ77" s="8">
        <v>551</v>
      </c>
      <c r="AR77" s="8"/>
      <c r="AS77" s="8"/>
      <c r="AT77" s="8"/>
      <c r="AU77" s="8"/>
      <c r="AV77" s="8"/>
      <c r="AW77" s="8"/>
      <c r="AX77" s="8">
        <v>565</v>
      </c>
      <c r="AY77" s="8"/>
      <c r="AZ77" s="8"/>
      <c r="BA77" s="8"/>
      <c r="BB77" s="8"/>
      <c r="BC77" s="8"/>
      <c r="BD77" s="8"/>
      <c r="BE77" s="8">
        <v>593</v>
      </c>
      <c r="BF77" s="8"/>
      <c r="BG77" s="8"/>
      <c r="BH77" s="8"/>
      <c r="BI77" s="8"/>
      <c r="BJ77" s="8"/>
      <c r="BK77" s="8"/>
      <c r="BL77" s="8">
        <v>551</v>
      </c>
      <c r="BM77" s="8"/>
      <c r="BN77" s="8"/>
      <c r="BO77" s="8"/>
      <c r="BP77" s="8"/>
      <c r="BQ77" s="8"/>
      <c r="BR77" s="8"/>
      <c r="BS77" s="8">
        <v>551</v>
      </c>
      <c r="BT77" s="8"/>
      <c r="BU77" s="8"/>
      <c r="BV77" s="8"/>
      <c r="BW77" s="8"/>
      <c r="BX77" s="8"/>
      <c r="BY77" s="8"/>
      <c r="BZ77" s="8"/>
      <c r="CA77" s="8"/>
      <c r="CB77" s="8"/>
      <c r="CC77" s="8"/>
      <c r="CD77" s="8"/>
      <c r="CE77" s="8"/>
    </row>
    <row r="78" spans="3:83" s="3" customFormat="1" ht="17.100000000000001" customHeight="1" thickBot="1" x14ac:dyDescent="0.3">
      <c r="C78" s="5" t="s">
        <v>87</v>
      </c>
      <c r="D78" s="5"/>
      <c r="E78" s="5"/>
      <c r="F78" s="5"/>
      <c r="G78" s="5"/>
      <c r="H78" s="5">
        <v>172</v>
      </c>
      <c r="I78" s="5"/>
      <c r="J78" s="5"/>
      <c r="K78" s="5"/>
      <c r="L78" s="5"/>
      <c r="M78" s="5"/>
      <c r="N78" s="5"/>
      <c r="O78" s="5">
        <v>152</v>
      </c>
      <c r="P78" s="5"/>
      <c r="Q78" s="5"/>
      <c r="R78" s="5"/>
      <c r="S78" s="5"/>
      <c r="T78" s="5"/>
      <c r="U78" s="5"/>
      <c r="V78" s="5">
        <v>182</v>
      </c>
      <c r="W78" s="5"/>
      <c r="X78" s="5"/>
      <c r="Y78" s="5"/>
      <c r="Z78" s="5"/>
      <c r="AA78" s="5"/>
      <c r="AB78" s="5"/>
      <c r="AC78" s="5">
        <v>192</v>
      </c>
      <c r="AD78" s="5"/>
      <c r="AE78" s="88"/>
      <c r="AF78" s="88"/>
      <c r="AG78" s="88"/>
      <c r="AH78" s="88"/>
      <c r="AI78" s="10"/>
      <c r="AJ78" s="88">
        <v>219</v>
      </c>
      <c r="AK78" s="89"/>
      <c r="AL78" s="56"/>
      <c r="AM78" s="56"/>
      <c r="AN78" s="56"/>
      <c r="AO78" s="10"/>
      <c r="AP78" s="10"/>
      <c r="AQ78" s="10">
        <v>230</v>
      </c>
      <c r="AR78" s="10"/>
      <c r="AS78" s="10"/>
      <c r="AT78" s="10"/>
      <c r="AU78" s="10"/>
      <c r="AV78" s="10"/>
      <c r="AW78" s="10"/>
      <c r="AX78" s="10">
        <v>237</v>
      </c>
      <c r="AY78" s="10"/>
      <c r="AZ78" s="10"/>
      <c r="BA78" s="10"/>
      <c r="BB78" s="10"/>
      <c r="BC78" s="10"/>
      <c r="BD78" s="10"/>
      <c r="BE78" s="10"/>
      <c r="BF78" s="10"/>
      <c r="BG78" s="10"/>
      <c r="BH78" s="10"/>
      <c r="BI78" s="10"/>
      <c r="BJ78" s="10"/>
      <c r="BK78" s="10"/>
      <c r="BL78" s="10"/>
      <c r="BM78" s="10"/>
      <c r="BN78" s="10"/>
      <c r="BO78" s="10"/>
      <c r="BP78" s="10"/>
      <c r="BQ78" s="10"/>
      <c r="BR78" s="10"/>
      <c r="BS78" s="10"/>
      <c r="BT78" s="10"/>
      <c r="BU78" s="10"/>
      <c r="BV78" s="10"/>
      <c r="BW78" s="10"/>
      <c r="BX78" s="10"/>
      <c r="BY78" s="10"/>
      <c r="BZ78" s="10"/>
      <c r="CA78" s="10"/>
      <c r="CB78" s="10"/>
      <c r="CC78" s="10"/>
      <c r="CD78" s="10"/>
      <c r="CE78" s="10"/>
    </row>
    <row r="80" spans="3:83" x14ac:dyDescent="0.25">
      <c r="C80" s="38" t="s">
        <v>88</v>
      </c>
      <c r="D80" s="38"/>
      <c r="E80" s="38"/>
      <c r="F80" s="38"/>
      <c r="G80" s="38"/>
      <c r="H80" s="38"/>
      <c r="I80" s="38"/>
      <c r="J80" s="38"/>
      <c r="K80" s="38"/>
      <c r="L80" s="38"/>
      <c r="M80" s="38"/>
      <c r="N80" s="38"/>
      <c r="O80" s="38"/>
      <c r="P80" s="38"/>
      <c r="Q80" s="38"/>
      <c r="R80" s="38"/>
      <c r="S80" s="38"/>
      <c r="T80" s="38"/>
      <c r="U80" s="38"/>
      <c r="V80" s="38"/>
      <c r="W80" s="38"/>
      <c r="X80" s="38"/>
      <c r="Y80" s="38"/>
      <c r="Z80" s="38"/>
      <c r="AA80" s="38"/>
      <c r="AB80" s="38"/>
      <c r="AC80" s="38"/>
      <c r="AD80" s="38"/>
      <c r="AE80" s="38"/>
      <c r="AJ80" s="38"/>
      <c r="AK80" s="38"/>
      <c r="AL80" s="57"/>
      <c r="AM80" s="57"/>
      <c r="AN80" s="57"/>
    </row>
  </sheetData>
  <mergeCells count="73">
    <mergeCell ref="O63:T63"/>
    <mergeCell ref="O71:T71"/>
    <mergeCell ref="O45:T45"/>
    <mergeCell ref="O36:T36"/>
    <mergeCell ref="O25:T25"/>
    <mergeCell ref="V71:AA71"/>
    <mergeCell ref="V9:AA9"/>
    <mergeCell ref="V25:AA25"/>
    <mergeCell ref="V36:AA36"/>
    <mergeCell ref="V45:AA45"/>
    <mergeCell ref="V63:AA63"/>
    <mergeCell ref="AC36:AH36"/>
    <mergeCell ref="AC45:AH45"/>
    <mergeCell ref="AC63:AH63"/>
    <mergeCell ref="AC71:AH71"/>
    <mergeCell ref="AJ71:AO71"/>
    <mergeCell ref="AJ36:AO36"/>
    <mergeCell ref="AJ45:AO45"/>
    <mergeCell ref="AJ63:AO63"/>
    <mergeCell ref="AQ36:AV36"/>
    <mergeCell ref="AQ45:AV45"/>
    <mergeCell ref="AQ63:AV63"/>
    <mergeCell ref="AQ71:AV71"/>
    <mergeCell ref="AX36:BC36"/>
    <mergeCell ref="BL63:BQ63"/>
    <mergeCell ref="BS63:BX63"/>
    <mergeCell ref="BZ63:CE63"/>
    <mergeCell ref="BE36:BJ36"/>
    <mergeCell ref="BL36:BQ36"/>
    <mergeCell ref="BS36:BX36"/>
    <mergeCell ref="AC9:AH9"/>
    <mergeCell ref="AC25:AH25"/>
    <mergeCell ref="BZ71:CE71"/>
    <mergeCell ref="AX45:BC45"/>
    <mergeCell ref="BE45:BJ45"/>
    <mergeCell ref="BL45:BQ45"/>
    <mergeCell ref="BS45:BX45"/>
    <mergeCell ref="BZ45:CE45"/>
    <mergeCell ref="AX71:BC71"/>
    <mergeCell ref="BE71:BJ71"/>
    <mergeCell ref="BL71:BQ71"/>
    <mergeCell ref="BS71:BX71"/>
    <mergeCell ref="AX63:BC63"/>
    <mergeCell ref="BZ36:CE36"/>
    <mergeCell ref="BZ25:CE25"/>
    <mergeCell ref="BE63:BJ63"/>
    <mergeCell ref="H9:M9"/>
    <mergeCell ref="O9:T9"/>
    <mergeCell ref="A1:CG5"/>
    <mergeCell ref="AQ9:AV9"/>
    <mergeCell ref="AQ25:AV25"/>
    <mergeCell ref="AX9:BC9"/>
    <mergeCell ref="BE9:BJ9"/>
    <mergeCell ref="BL9:BQ9"/>
    <mergeCell ref="BS9:BX9"/>
    <mergeCell ref="BZ9:CE9"/>
    <mergeCell ref="AX25:BC25"/>
    <mergeCell ref="BE25:BJ25"/>
    <mergeCell ref="BL25:BQ25"/>
    <mergeCell ref="BS25:BX25"/>
    <mergeCell ref="AJ9:AO9"/>
    <mergeCell ref="AJ25:AO25"/>
    <mergeCell ref="H71:M71"/>
    <mergeCell ref="H63:M63"/>
    <mergeCell ref="H45:M45"/>
    <mergeCell ref="H36:M36"/>
    <mergeCell ref="H25:M25"/>
    <mergeCell ref="D71:F71"/>
    <mergeCell ref="D9:F9"/>
    <mergeCell ref="D25:F25"/>
    <mergeCell ref="D36:F36"/>
    <mergeCell ref="D45:F45"/>
    <mergeCell ref="D63:F63"/>
  </mergeCells>
  <hyperlinks>
    <hyperlink ref="AF7" location="Intro!A1" display="Go back to table of contents" xr:uid="{250152CB-EBD5-4BAE-9D10-AF8672449486}"/>
  </hyperlinks>
  <pageMargins left="0.70866141732283472" right="0.70866141732283472" top="0.74803149606299213" bottom="0.74803149606299213" header="0.31496062992125984" footer="0.31496062992125984"/>
  <pageSetup paperSize="8" scale="29" orientation="portrait" r:id="rId1"/>
  <ignoredErrors>
    <ignoredError sqref="AC76:AJ76 O49 L49 H49"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7EAF9F-9D13-4341-B7DC-C78DC47D0047}">
  <sheetPr>
    <pageSetUpPr fitToPage="1"/>
  </sheetPr>
  <dimension ref="A1:CG60"/>
  <sheetViews>
    <sheetView showGridLines="0" tabSelected="1" zoomScaleNormal="100" workbookViewId="0">
      <selection activeCell="L43" sqref="L38:L43"/>
    </sheetView>
  </sheetViews>
  <sheetFormatPr defaultColWidth="0" defaultRowHeight="14.25" x14ac:dyDescent="0.25"/>
  <cols>
    <col min="1" max="2" width="1.42578125" style="1" customWidth="1"/>
    <col min="3" max="3" width="50.85546875" style="1" customWidth="1"/>
    <col min="4" max="6" width="8.7109375" style="1" customWidth="1"/>
    <col min="7" max="7" width="1.7109375" style="1" customWidth="1"/>
    <col min="8" max="8" width="8.7109375" style="1" customWidth="1"/>
    <col min="9" max="12" width="8.85546875" style="1" customWidth="1"/>
    <col min="13" max="18" width="8.7109375" style="1" customWidth="1"/>
    <col min="19" max="19" width="1.7109375" style="1" customWidth="1"/>
    <col min="20" max="25" width="8.85546875" style="1" customWidth="1"/>
    <col min="26" max="26" width="1.85546875" style="1" customWidth="1"/>
    <col min="27" max="29" width="8.85546875" style="1" customWidth="1"/>
    <col min="30" max="32" width="8.85546875" style="58" customWidth="1"/>
    <col min="33" max="33" width="1.85546875" style="1" customWidth="1"/>
    <col min="34" max="35" width="8.85546875" style="1" customWidth="1"/>
    <col min="36" max="39" width="8.85546875" style="58" customWidth="1"/>
    <col min="40" max="40" width="1.85546875" style="1" customWidth="1"/>
    <col min="41" max="46" width="8.85546875" style="1" customWidth="1"/>
    <col min="47" max="47" width="1.85546875" style="1" customWidth="1"/>
    <col min="48" max="53" width="8.85546875" style="1" customWidth="1"/>
    <col min="54" max="54" width="1.85546875" style="1" customWidth="1"/>
    <col min="55" max="60" width="8.85546875" style="1" customWidth="1"/>
    <col min="61" max="61" width="1.85546875" style="1" customWidth="1"/>
    <col min="62" max="67" width="8.85546875" style="1" customWidth="1"/>
    <col min="68" max="68" width="1.85546875" style="1" customWidth="1"/>
    <col min="69" max="74" width="8.85546875" style="1" customWidth="1"/>
    <col min="75" max="75" width="1.85546875" style="1" customWidth="1"/>
    <col min="76" max="81" width="8.85546875" style="1" customWidth="1"/>
    <col min="82" max="83" width="1.42578125" style="1" customWidth="1"/>
    <col min="84" max="85" width="0" style="1" hidden="1" customWidth="1"/>
    <col min="86" max="16384" width="8.85546875" style="1" hidden="1"/>
  </cols>
  <sheetData>
    <row r="1" spans="1:83" s="54" customFormat="1" ht="14.45" customHeight="1" x14ac:dyDescent="0.25">
      <c r="A1" s="123"/>
      <c r="B1" s="123"/>
      <c r="C1" s="123"/>
      <c r="D1" s="123"/>
      <c r="E1" s="123"/>
      <c r="F1" s="123"/>
      <c r="G1" s="123"/>
      <c r="H1" s="123"/>
      <c r="I1" s="123"/>
      <c r="J1" s="123"/>
      <c r="K1" s="123"/>
      <c r="L1" s="123"/>
      <c r="M1" s="123"/>
      <c r="N1" s="123"/>
      <c r="O1" s="123"/>
      <c r="P1" s="123"/>
      <c r="Q1" s="123"/>
      <c r="R1" s="123"/>
      <c r="S1" s="123"/>
      <c r="T1" s="123"/>
      <c r="U1" s="123"/>
      <c r="V1" s="123"/>
      <c r="W1" s="123"/>
      <c r="X1" s="123"/>
      <c r="Y1" s="123"/>
      <c r="Z1" s="123"/>
      <c r="AA1" s="123"/>
      <c r="AB1" s="123"/>
      <c r="AC1" s="123"/>
      <c r="AD1" s="123"/>
      <c r="AE1" s="123"/>
      <c r="AF1" s="123"/>
      <c r="AG1" s="123"/>
      <c r="AH1" s="123"/>
      <c r="AI1" s="123"/>
      <c r="AJ1" s="123"/>
      <c r="AK1" s="123"/>
      <c r="AL1" s="123"/>
      <c r="AM1" s="123"/>
      <c r="AN1" s="123"/>
      <c r="AO1" s="123"/>
      <c r="AP1" s="123"/>
      <c r="AQ1" s="123"/>
      <c r="AR1" s="123"/>
      <c r="AS1" s="123"/>
      <c r="AT1" s="123"/>
      <c r="AU1" s="123"/>
      <c r="AV1" s="123"/>
      <c r="AW1" s="123"/>
      <c r="AX1" s="123"/>
      <c r="AY1" s="123"/>
      <c r="AZ1" s="123"/>
      <c r="BA1" s="123"/>
      <c r="BB1" s="123"/>
      <c r="BC1" s="123"/>
      <c r="BD1" s="123"/>
      <c r="BE1" s="123"/>
      <c r="BF1" s="123"/>
      <c r="BG1" s="123"/>
      <c r="BH1" s="123"/>
      <c r="BI1" s="123"/>
      <c r="BJ1" s="123"/>
      <c r="BK1" s="123"/>
      <c r="BL1" s="123"/>
      <c r="BM1" s="123"/>
      <c r="BN1" s="123"/>
      <c r="BO1" s="123"/>
      <c r="BP1" s="123"/>
      <c r="BQ1" s="123"/>
      <c r="BR1" s="123"/>
      <c r="BS1" s="123"/>
      <c r="BT1" s="123"/>
      <c r="BU1" s="123"/>
      <c r="BV1" s="123"/>
      <c r="BW1" s="123"/>
      <c r="BX1" s="123"/>
      <c r="BY1" s="123"/>
      <c r="BZ1" s="123"/>
      <c r="CA1" s="123"/>
      <c r="CB1" s="123"/>
      <c r="CC1" s="123"/>
      <c r="CD1" s="123"/>
      <c r="CE1" s="123"/>
    </row>
    <row r="2" spans="1:83" s="54" customFormat="1" ht="14.45" customHeight="1" x14ac:dyDescent="0.25">
      <c r="A2" s="123"/>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3"/>
      <c r="AM2" s="123"/>
      <c r="AN2" s="123"/>
      <c r="AO2" s="123"/>
      <c r="AP2" s="123"/>
      <c r="AQ2" s="123"/>
      <c r="AR2" s="123"/>
      <c r="AS2" s="123"/>
      <c r="AT2" s="123"/>
      <c r="AU2" s="123"/>
      <c r="AV2" s="123"/>
      <c r="AW2" s="123"/>
      <c r="AX2" s="123"/>
      <c r="AY2" s="123"/>
      <c r="AZ2" s="123"/>
      <c r="BA2" s="123"/>
      <c r="BB2" s="123"/>
      <c r="BC2" s="123"/>
      <c r="BD2" s="123"/>
      <c r="BE2" s="123"/>
      <c r="BF2" s="123"/>
      <c r="BG2" s="123"/>
      <c r="BH2" s="123"/>
      <c r="BI2" s="123"/>
      <c r="BJ2" s="123"/>
      <c r="BK2" s="123"/>
      <c r="BL2" s="123"/>
      <c r="BM2" s="123"/>
      <c r="BN2" s="123"/>
      <c r="BO2" s="123"/>
      <c r="BP2" s="123"/>
      <c r="BQ2" s="123"/>
      <c r="BR2" s="123"/>
      <c r="BS2" s="123"/>
      <c r="BT2" s="123"/>
      <c r="BU2" s="123"/>
      <c r="BV2" s="123"/>
      <c r="BW2" s="123"/>
      <c r="BX2" s="123"/>
      <c r="BY2" s="123"/>
      <c r="BZ2" s="123"/>
      <c r="CA2" s="123"/>
      <c r="CB2" s="123"/>
      <c r="CC2" s="123"/>
      <c r="CD2" s="123"/>
      <c r="CE2" s="123"/>
    </row>
    <row r="3" spans="1:83" s="54" customFormat="1" ht="14.45" customHeight="1" x14ac:dyDescent="0.25">
      <c r="A3" s="123"/>
      <c r="B3" s="123"/>
      <c r="C3" s="123"/>
      <c r="D3" s="123"/>
      <c r="E3" s="123"/>
      <c r="F3" s="123"/>
      <c r="G3" s="123"/>
      <c r="H3" s="123"/>
      <c r="I3" s="123"/>
      <c r="J3" s="123"/>
      <c r="K3" s="123"/>
      <c r="L3" s="123"/>
      <c r="M3" s="123"/>
      <c r="N3" s="123"/>
      <c r="O3" s="123"/>
      <c r="P3" s="123"/>
      <c r="Q3" s="123"/>
      <c r="R3" s="123"/>
      <c r="S3" s="123"/>
      <c r="T3" s="123"/>
      <c r="U3" s="123"/>
      <c r="V3" s="123"/>
      <c r="W3" s="123"/>
      <c r="X3" s="123"/>
      <c r="Y3" s="123"/>
      <c r="Z3" s="123"/>
      <c r="AA3" s="123"/>
      <c r="AB3" s="123"/>
      <c r="AC3" s="123"/>
      <c r="AD3" s="123"/>
      <c r="AE3" s="123"/>
      <c r="AF3" s="123"/>
      <c r="AG3" s="123"/>
      <c r="AH3" s="123"/>
      <c r="AI3" s="123"/>
      <c r="AJ3" s="123"/>
      <c r="AK3" s="123"/>
      <c r="AL3" s="123"/>
      <c r="AM3" s="123"/>
      <c r="AN3" s="123"/>
      <c r="AO3" s="123"/>
      <c r="AP3" s="123"/>
      <c r="AQ3" s="123"/>
      <c r="AR3" s="123"/>
      <c r="AS3" s="123"/>
      <c r="AT3" s="123"/>
      <c r="AU3" s="123"/>
      <c r="AV3" s="123"/>
      <c r="AW3" s="123"/>
      <c r="AX3" s="123"/>
      <c r="AY3" s="123"/>
      <c r="AZ3" s="123"/>
      <c r="BA3" s="123"/>
      <c r="BB3" s="123"/>
      <c r="BC3" s="123"/>
      <c r="BD3" s="123"/>
      <c r="BE3" s="123"/>
      <c r="BF3" s="123"/>
      <c r="BG3" s="123"/>
      <c r="BH3" s="123"/>
      <c r="BI3" s="123"/>
      <c r="BJ3" s="123"/>
      <c r="BK3" s="123"/>
      <c r="BL3" s="123"/>
      <c r="BM3" s="123"/>
      <c r="BN3" s="123"/>
      <c r="BO3" s="123"/>
      <c r="BP3" s="123"/>
      <c r="BQ3" s="123"/>
      <c r="BR3" s="123"/>
      <c r="BS3" s="123"/>
      <c r="BT3" s="123"/>
      <c r="BU3" s="123"/>
      <c r="BV3" s="123"/>
      <c r="BW3" s="123"/>
      <c r="BX3" s="123"/>
      <c r="BY3" s="123"/>
      <c r="BZ3" s="123"/>
      <c r="CA3" s="123"/>
      <c r="CB3" s="123"/>
      <c r="CC3" s="123"/>
      <c r="CD3" s="123"/>
      <c r="CE3" s="123"/>
    </row>
    <row r="4" spans="1:83" s="54" customFormat="1" ht="14.45" customHeight="1" x14ac:dyDescent="0.25">
      <c r="A4" s="123"/>
      <c r="B4" s="123"/>
      <c r="C4" s="123"/>
      <c r="D4" s="123"/>
      <c r="E4" s="123"/>
      <c r="F4" s="123"/>
      <c r="G4" s="123"/>
      <c r="H4" s="123"/>
      <c r="I4" s="123"/>
      <c r="J4" s="123"/>
      <c r="K4" s="123"/>
      <c r="L4" s="123"/>
      <c r="M4" s="123"/>
      <c r="N4" s="123"/>
      <c r="O4" s="123"/>
      <c r="P4" s="123"/>
      <c r="Q4" s="123"/>
      <c r="R4" s="123"/>
      <c r="S4" s="123"/>
      <c r="T4" s="123"/>
      <c r="U4" s="123"/>
      <c r="V4" s="123"/>
      <c r="W4" s="123"/>
      <c r="X4" s="123"/>
      <c r="Y4" s="123"/>
      <c r="Z4" s="123"/>
      <c r="AA4" s="123"/>
      <c r="AB4" s="123"/>
      <c r="AC4" s="123"/>
      <c r="AD4" s="123"/>
      <c r="AE4" s="123"/>
      <c r="AF4" s="123"/>
      <c r="AG4" s="123"/>
      <c r="AH4" s="123"/>
      <c r="AI4" s="123"/>
      <c r="AJ4" s="123"/>
      <c r="AK4" s="123"/>
      <c r="AL4" s="123"/>
      <c r="AM4" s="123"/>
      <c r="AN4" s="123"/>
      <c r="AO4" s="123"/>
      <c r="AP4" s="123"/>
      <c r="AQ4" s="123"/>
      <c r="AR4" s="123"/>
      <c r="AS4" s="123"/>
      <c r="AT4" s="123"/>
      <c r="AU4" s="123"/>
      <c r="AV4" s="123"/>
      <c r="AW4" s="123"/>
      <c r="AX4" s="123"/>
      <c r="AY4" s="123"/>
      <c r="AZ4" s="123"/>
      <c r="BA4" s="123"/>
      <c r="BB4" s="123"/>
      <c r="BC4" s="123"/>
      <c r="BD4" s="123"/>
      <c r="BE4" s="123"/>
      <c r="BF4" s="123"/>
      <c r="BG4" s="123"/>
      <c r="BH4" s="123"/>
      <c r="BI4" s="123"/>
      <c r="BJ4" s="123"/>
      <c r="BK4" s="123"/>
      <c r="BL4" s="123"/>
      <c r="BM4" s="123"/>
      <c r="BN4" s="123"/>
      <c r="BO4" s="123"/>
      <c r="BP4" s="123"/>
      <c r="BQ4" s="123"/>
      <c r="BR4" s="123"/>
      <c r="BS4" s="123"/>
      <c r="BT4" s="123"/>
      <c r="BU4" s="123"/>
      <c r="BV4" s="123"/>
      <c r="BW4" s="123"/>
      <c r="BX4" s="123"/>
      <c r="BY4" s="123"/>
      <c r="BZ4" s="123"/>
      <c r="CA4" s="123"/>
      <c r="CB4" s="123"/>
      <c r="CC4" s="123"/>
      <c r="CD4" s="123"/>
      <c r="CE4" s="123"/>
    </row>
    <row r="5" spans="1:83" s="54" customFormat="1" x14ac:dyDescent="0.25">
      <c r="A5" s="123"/>
      <c r="B5" s="123"/>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B5" s="123"/>
      <c r="AC5" s="123"/>
      <c r="AD5" s="123"/>
      <c r="AE5" s="123"/>
      <c r="AF5" s="123"/>
      <c r="AG5" s="123"/>
      <c r="AH5" s="123"/>
      <c r="AI5" s="123"/>
      <c r="AJ5" s="123"/>
      <c r="AK5" s="123"/>
      <c r="AL5" s="123"/>
      <c r="AM5" s="123"/>
      <c r="AN5" s="123"/>
      <c r="AO5" s="123"/>
      <c r="AP5" s="123"/>
      <c r="AQ5" s="123"/>
      <c r="AR5" s="123"/>
      <c r="AS5" s="123"/>
      <c r="AT5" s="123"/>
      <c r="AU5" s="123"/>
      <c r="AV5" s="123"/>
      <c r="AW5" s="123"/>
      <c r="AX5" s="123"/>
      <c r="AY5" s="123"/>
      <c r="AZ5" s="123"/>
      <c r="BA5" s="123"/>
      <c r="BB5" s="123"/>
      <c r="BC5" s="123"/>
      <c r="BD5" s="123"/>
      <c r="BE5" s="123"/>
      <c r="BF5" s="123"/>
      <c r="BG5" s="123"/>
      <c r="BH5" s="123"/>
      <c r="BI5" s="123"/>
      <c r="BJ5" s="123"/>
      <c r="BK5" s="123"/>
      <c r="BL5" s="123"/>
      <c r="BM5" s="123"/>
      <c r="BN5" s="123"/>
      <c r="BO5" s="123"/>
      <c r="BP5" s="123"/>
      <c r="BQ5" s="123"/>
      <c r="BR5" s="123"/>
      <c r="BS5" s="123"/>
      <c r="BT5" s="123"/>
      <c r="BU5" s="123"/>
      <c r="BV5" s="123"/>
      <c r="BW5" s="123"/>
      <c r="BX5" s="123"/>
      <c r="BY5" s="123"/>
      <c r="BZ5" s="123"/>
      <c r="CA5" s="123"/>
      <c r="CB5" s="123"/>
      <c r="CC5" s="123"/>
      <c r="CD5" s="123"/>
      <c r="CE5" s="123"/>
    </row>
    <row r="6" spans="1:83" x14ac:dyDescent="0.25">
      <c r="H6" s="44" t="s">
        <v>11</v>
      </c>
      <c r="AD6" s="1"/>
      <c r="AE6" s="1"/>
      <c r="AF6" s="1"/>
      <c r="AJ6" s="1"/>
      <c r="AK6" s="1"/>
      <c r="AL6" s="1"/>
      <c r="AM6" s="1"/>
    </row>
    <row r="7" spans="1:83" ht="18" x14ac:dyDescent="0.25">
      <c r="C7" s="6" t="s">
        <v>6</v>
      </c>
      <c r="D7" s="6"/>
      <c r="E7" s="6"/>
      <c r="F7" s="6"/>
      <c r="G7" s="6"/>
      <c r="H7" s="6"/>
      <c r="I7" s="6"/>
      <c r="J7" s="6"/>
      <c r="K7" s="6"/>
      <c r="L7" s="6"/>
      <c r="AD7" s="1"/>
      <c r="AE7" s="1"/>
      <c r="AF7" s="1"/>
      <c r="AJ7" s="1"/>
      <c r="AK7" s="1"/>
      <c r="AL7" s="1"/>
      <c r="AM7" s="1"/>
    </row>
    <row r="8" spans="1:83" x14ac:dyDescent="0.25">
      <c r="AD8" s="1"/>
      <c r="AE8" s="1"/>
      <c r="AF8" s="1"/>
      <c r="AJ8" s="1"/>
      <c r="AK8" s="1"/>
      <c r="AL8" s="1"/>
      <c r="AM8" s="1"/>
    </row>
    <row r="9" spans="1:83" s="3" customFormat="1" ht="14.45" customHeight="1" x14ac:dyDescent="0.25">
      <c r="C9" s="4" t="s">
        <v>89</v>
      </c>
      <c r="D9" s="122">
        <v>2026</v>
      </c>
      <c r="E9" s="122"/>
      <c r="F9" s="122"/>
      <c r="G9" s="107"/>
      <c r="H9" s="122">
        <v>2025</v>
      </c>
      <c r="I9" s="122"/>
      <c r="J9" s="122"/>
      <c r="K9" s="122"/>
      <c r="L9" s="122"/>
      <c r="M9" s="122"/>
    </row>
    <row r="10" spans="1:83" s="3" customFormat="1" ht="12.75" x14ac:dyDescent="0.25">
      <c r="C10" s="95" t="s">
        <v>13</v>
      </c>
      <c r="D10" s="90" t="s">
        <v>18</v>
      </c>
      <c r="E10" s="90" t="s">
        <v>19</v>
      </c>
      <c r="F10" s="90" t="s">
        <v>14</v>
      </c>
      <c r="G10" s="107"/>
      <c r="H10" s="45" t="s">
        <v>15</v>
      </c>
      <c r="I10" s="45" t="s">
        <v>16</v>
      </c>
      <c r="J10" s="45" t="s">
        <v>17</v>
      </c>
      <c r="K10" s="45" t="s">
        <v>18</v>
      </c>
      <c r="L10" s="45" t="s">
        <v>19</v>
      </c>
      <c r="M10" s="45" t="s">
        <v>14</v>
      </c>
    </row>
    <row r="11" spans="1:83" s="106" customFormat="1" ht="3.95" customHeight="1" x14ac:dyDescent="0.25">
      <c r="C11" s="112"/>
      <c r="D11" s="113"/>
      <c r="E11" s="113"/>
      <c r="F11" s="113"/>
      <c r="H11" s="114"/>
      <c r="I11" s="114"/>
      <c r="J11" s="114"/>
      <c r="K11" s="114"/>
      <c r="L11" s="114"/>
      <c r="M11" s="114"/>
    </row>
    <row r="12" spans="1:83" s="3" customFormat="1" ht="17.100000000000001" customHeight="1" x14ac:dyDescent="0.25">
      <c r="C12" s="3" t="s">
        <v>20</v>
      </c>
      <c r="D12" s="66">
        <v>479</v>
      </c>
      <c r="E12" s="66">
        <v>262</v>
      </c>
      <c r="F12" s="62">
        <v>217</v>
      </c>
      <c r="G12" s="106"/>
      <c r="H12" s="62">
        <v>987</v>
      </c>
      <c r="I12" s="62">
        <v>219</v>
      </c>
      <c r="J12" s="62">
        <v>255</v>
      </c>
      <c r="K12" s="62">
        <f>+L12+M12</f>
        <v>511</v>
      </c>
      <c r="L12" s="62">
        <v>258</v>
      </c>
      <c r="M12" s="62">
        <v>253</v>
      </c>
      <c r="O12" s="7"/>
    </row>
    <row r="13" spans="1:83" s="3" customFormat="1" ht="17.100000000000001" customHeight="1" x14ac:dyDescent="0.25">
      <c r="C13" s="3" t="s">
        <v>90</v>
      </c>
      <c r="D13" s="66">
        <v>-487</v>
      </c>
      <c r="E13" s="66">
        <v>-253</v>
      </c>
      <c r="F13" s="62">
        <v>-234</v>
      </c>
      <c r="G13" s="106"/>
      <c r="H13" s="62">
        <v>-964</v>
      </c>
      <c r="I13" s="62">
        <v>-223</v>
      </c>
      <c r="J13" s="62">
        <v>-245</v>
      </c>
      <c r="K13" s="62">
        <f>+L13+M13</f>
        <v>-497</v>
      </c>
      <c r="L13" s="62">
        <v>-256</v>
      </c>
      <c r="M13" s="62">
        <v>-241</v>
      </c>
      <c r="O13" s="7"/>
    </row>
    <row r="14" spans="1:83" s="3" customFormat="1" ht="17.100000000000001" customHeight="1" x14ac:dyDescent="0.25">
      <c r="C14" s="3" t="s">
        <v>26</v>
      </c>
      <c r="D14" s="66">
        <v>-8</v>
      </c>
      <c r="E14" s="66">
        <v>9</v>
      </c>
      <c r="F14" s="62">
        <v>-18</v>
      </c>
      <c r="G14" s="106"/>
      <c r="H14" s="62">
        <v>23</v>
      </c>
      <c r="I14" s="62">
        <v>-2</v>
      </c>
      <c r="J14" s="62">
        <v>10</v>
      </c>
      <c r="K14" s="62">
        <f>+L14+M14</f>
        <v>14</v>
      </c>
      <c r="L14" s="62">
        <v>2</v>
      </c>
      <c r="M14" s="62">
        <v>12</v>
      </c>
      <c r="O14" s="7"/>
    </row>
    <row r="15" spans="1:83" s="108" customFormat="1" ht="17.100000000000001" customHeight="1" x14ac:dyDescent="0.25">
      <c r="C15" s="110" t="s">
        <v>91</v>
      </c>
      <c r="D15" s="103">
        <f>+D14/D12</f>
        <v>-1.6701461377870562E-2</v>
      </c>
      <c r="E15" s="103">
        <f>+E14/E12</f>
        <v>3.4351145038167941E-2</v>
      </c>
      <c r="F15" s="104">
        <f>+F14/F12</f>
        <v>-8.294930875576037E-2</v>
      </c>
      <c r="G15" s="109"/>
      <c r="H15" s="104">
        <f t="shared" ref="H15:M15" si="0">+H14/H12</f>
        <v>2.3302938196555219E-2</v>
      </c>
      <c r="I15" s="104">
        <f t="shared" si="0"/>
        <v>-9.1324200913242004E-3</v>
      </c>
      <c r="J15" s="104">
        <f t="shared" si="0"/>
        <v>3.9215686274509803E-2</v>
      </c>
      <c r="K15" s="104">
        <f t="shared" si="0"/>
        <v>2.7397260273972601E-2</v>
      </c>
      <c r="L15" s="104">
        <f t="shared" si="0"/>
        <v>7.7519379844961239E-3</v>
      </c>
      <c r="M15" s="104">
        <f t="shared" si="0"/>
        <v>4.7430830039525688E-2</v>
      </c>
      <c r="O15" s="7"/>
    </row>
    <row r="16" spans="1:83" s="3" customFormat="1" ht="17.100000000000001" customHeight="1" x14ac:dyDescent="0.25">
      <c r="C16" s="3" t="s">
        <v>92</v>
      </c>
      <c r="D16" s="66">
        <v>-47</v>
      </c>
      <c r="E16" s="66">
        <v>-24</v>
      </c>
      <c r="F16" s="62">
        <v>-23</v>
      </c>
      <c r="G16" s="106"/>
      <c r="H16" s="62">
        <v>-109</v>
      </c>
      <c r="I16" s="62">
        <v>-24</v>
      </c>
      <c r="J16" s="62">
        <v>-23</v>
      </c>
      <c r="K16" s="62">
        <f>+L16+M16</f>
        <v>-61</v>
      </c>
      <c r="L16" s="62">
        <v>-31</v>
      </c>
      <c r="M16" s="62">
        <v>-30</v>
      </c>
      <c r="O16" s="7"/>
    </row>
    <row r="17" spans="3:39" s="3" customFormat="1" ht="17.100000000000001" customHeight="1" x14ac:dyDescent="0.25">
      <c r="C17" s="3" t="s">
        <v>28</v>
      </c>
      <c r="D17" s="66">
        <v>-55</v>
      </c>
      <c r="E17" s="66">
        <v>-15</v>
      </c>
      <c r="F17" s="62">
        <v>-41</v>
      </c>
      <c r="G17" s="106"/>
      <c r="H17" s="62">
        <v>-86</v>
      </c>
      <c r="I17" s="62">
        <v>-26</v>
      </c>
      <c r="J17" s="62">
        <v>-13</v>
      </c>
      <c r="K17" s="62">
        <f>+L17+M17</f>
        <v>-49</v>
      </c>
      <c r="L17" s="62">
        <v>-29</v>
      </c>
      <c r="M17" s="62">
        <v>-20</v>
      </c>
      <c r="O17" s="7"/>
    </row>
    <row r="18" spans="3:39" ht="16.5" customHeight="1" thickBot="1" x14ac:dyDescent="0.3">
      <c r="C18" s="110" t="s">
        <v>93</v>
      </c>
      <c r="D18" s="103">
        <f>+D17/D12</f>
        <v>-0.11482254697286012</v>
      </c>
      <c r="E18" s="103">
        <f>+E17/E12</f>
        <v>-5.7251908396946563E-2</v>
      </c>
      <c r="F18" s="104">
        <f>+F17/F12</f>
        <v>-0.1889400921658986</v>
      </c>
      <c r="G18" s="109"/>
      <c r="H18" s="104">
        <f t="shared" ref="H18:M18" si="1">+H17/H12</f>
        <v>-8.7132725430597774E-2</v>
      </c>
      <c r="I18" s="104">
        <f t="shared" si="1"/>
        <v>-0.11872146118721461</v>
      </c>
      <c r="J18" s="104">
        <f t="shared" si="1"/>
        <v>-5.0980392156862744E-2</v>
      </c>
      <c r="K18" s="104">
        <f t="shared" si="1"/>
        <v>-9.5890410958904104E-2</v>
      </c>
      <c r="L18" s="104">
        <f t="shared" si="1"/>
        <v>-0.1124031007751938</v>
      </c>
      <c r="M18" s="104">
        <f t="shared" si="1"/>
        <v>-7.9051383399209488E-2</v>
      </c>
      <c r="O18" s="7"/>
    </row>
    <row r="19" spans="3:39" ht="16.5" customHeight="1" thickBot="1" x14ac:dyDescent="0.3">
      <c r="C19" s="119" t="s">
        <v>94</v>
      </c>
      <c r="D19" s="67">
        <v>0</v>
      </c>
      <c r="E19" s="67">
        <v>0</v>
      </c>
      <c r="F19" s="63">
        <v>0</v>
      </c>
      <c r="G19" s="111"/>
      <c r="H19" s="63">
        <v>-651</v>
      </c>
      <c r="I19" s="63">
        <v>-10</v>
      </c>
      <c r="J19" s="63">
        <v>-43</v>
      </c>
      <c r="K19" s="63">
        <f>+L19+M19</f>
        <v>-598</v>
      </c>
      <c r="L19" s="63">
        <v>-598</v>
      </c>
      <c r="M19" s="63">
        <v>0</v>
      </c>
      <c r="O19" s="7"/>
    </row>
    <row r="20" spans="3:39" x14ac:dyDescent="0.25">
      <c r="O20" s="7"/>
      <c r="AD20" s="1"/>
      <c r="AE20" s="1"/>
      <c r="AF20" s="1"/>
      <c r="AJ20" s="1"/>
      <c r="AK20" s="1"/>
      <c r="AL20" s="1"/>
      <c r="AM20" s="1"/>
    </row>
    <row r="21" spans="3:39" x14ac:dyDescent="0.25">
      <c r="O21" s="7"/>
      <c r="AD21" s="1"/>
      <c r="AE21" s="1"/>
      <c r="AF21" s="1"/>
      <c r="AJ21" s="1"/>
      <c r="AK21" s="1"/>
      <c r="AL21" s="1"/>
      <c r="AM21" s="1"/>
    </row>
    <row r="22" spans="3:39" ht="16.5" customHeight="1" x14ac:dyDescent="0.25">
      <c r="C22" s="4" t="s">
        <v>95</v>
      </c>
      <c r="D22" s="122">
        <v>2026</v>
      </c>
      <c r="E22" s="122"/>
      <c r="F22" s="122"/>
      <c r="G22" s="107"/>
      <c r="H22" s="122">
        <v>2025</v>
      </c>
      <c r="I22" s="122"/>
      <c r="J22" s="122"/>
      <c r="K22" s="122"/>
      <c r="L22" s="122"/>
      <c r="M22" s="122"/>
      <c r="O22" s="7"/>
      <c r="AD22" s="1"/>
      <c r="AE22" s="1"/>
      <c r="AF22" s="1"/>
      <c r="AJ22" s="1"/>
      <c r="AK22" s="1"/>
      <c r="AL22" s="1"/>
      <c r="AM22" s="1"/>
    </row>
    <row r="23" spans="3:39" ht="16.5" customHeight="1" x14ac:dyDescent="0.25">
      <c r="C23" s="95" t="s">
        <v>13</v>
      </c>
      <c r="D23" s="90" t="s">
        <v>18</v>
      </c>
      <c r="E23" s="90" t="s">
        <v>19</v>
      </c>
      <c r="F23" s="90" t="s">
        <v>14</v>
      </c>
      <c r="G23" s="107"/>
      <c r="H23" s="45" t="s">
        <v>15</v>
      </c>
      <c r="I23" s="45" t="s">
        <v>16</v>
      </c>
      <c r="J23" s="45" t="s">
        <v>17</v>
      </c>
      <c r="K23" s="45" t="s">
        <v>18</v>
      </c>
      <c r="L23" s="45" t="s">
        <v>19</v>
      </c>
      <c r="M23" s="45" t="s">
        <v>14</v>
      </c>
      <c r="O23" s="7"/>
      <c r="AD23" s="1"/>
      <c r="AE23" s="1"/>
      <c r="AF23" s="1"/>
      <c r="AJ23" s="1"/>
      <c r="AK23" s="1"/>
      <c r="AL23" s="1"/>
      <c r="AM23" s="1"/>
    </row>
    <row r="24" spans="3:39" s="115" customFormat="1" ht="3.95" customHeight="1" x14ac:dyDescent="0.25">
      <c r="C24" s="112"/>
      <c r="D24" s="113"/>
      <c r="E24" s="113"/>
      <c r="F24" s="113"/>
      <c r="G24" s="106"/>
      <c r="H24" s="114"/>
      <c r="I24" s="114"/>
      <c r="J24" s="114"/>
      <c r="K24" s="114"/>
      <c r="L24" s="114"/>
      <c r="M24" s="114"/>
      <c r="O24" s="7"/>
    </row>
    <row r="25" spans="3:39" ht="16.5" customHeight="1" x14ac:dyDescent="0.25">
      <c r="C25" s="3" t="s">
        <v>20</v>
      </c>
      <c r="D25" s="66">
        <v>445</v>
      </c>
      <c r="E25" s="66">
        <v>263</v>
      </c>
      <c r="F25" s="62">
        <v>182</v>
      </c>
      <c r="G25" s="106"/>
      <c r="H25" s="62">
        <v>879</v>
      </c>
      <c r="I25" s="62">
        <v>209</v>
      </c>
      <c r="J25" s="62">
        <v>236</v>
      </c>
      <c r="K25" s="62">
        <f>+L25+M25</f>
        <v>437</v>
      </c>
      <c r="L25" s="62">
        <v>225</v>
      </c>
      <c r="M25" s="62">
        <v>212</v>
      </c>
      <c r="O25" s="7"/>
    </row>
    <row r="26" spans="3:39" ht="16.5" customHeight="1" x14ac:dyDescent="0.25">
      <c r="C26" s="3" t="s">
        <v>90</v>
      </c>
      <c r="D26" s="66">
        <v>-353</v>
      </c>
      <c r="E26" s="66">
        <v>-198</v>
      </c>
      <c r="F26" s="62">
        <v>-155</v>
      </c>
      <c r="G26" s="106"/>
      <c r="H26" s="62">
        <v>-651</v>
      </c>
      <c r="I26" s="62">
        <v>-155</v>
      </c>
      <c r="J26" s="62">
        <v>-169</v>
      </c>
      <c r="K26" s="62">
        <f>+L26+M26</f>
        <v>-327</v>
      </c>
      <c r="L26" s="62">
        <v>-165</v>
      </c>
      <c r="M26" s="62">
        <v>-162</v>
      </c>
      <c r="O26" s="7"/>
    </row>
    <row r="27" spans="3:39" ht="16.5" customHeight="1" x14ac:dyDescent="0.25">
      <c r="C27" s="3" t="s">
        <v>26</v>
      </c>
      <c r="D27" s="66">
        <v>92</v>
      </c>
      <c r="E27" s="66">
        <v>65</v>
      </c>
      <c r="F27" s="62">
        <v>28</v>
      </c>
      <c r="G27" s="106"/>
      <c r="H27" s="62">
        <v>228</v>
      </c>
      <c r="I27" s="62">
        <v>52</v>
      </c>
      <c r="J27" s="62">
        <v>67</v>
      </c>
      <c r="K27" s="62">
        <f>+L27+M27</f>
        <v>110</v>
      </c>
      <c r="L27" s="62">
        <f>L25+L26</f>
        <v>60</v>
      </c>
      <c r="M27" s="62">
        <v>50</v>
      </c>
      <c r="O27" s="7"/>
    </row>
    <row r="28" spans="3:39" ht="16.5" customHeight="1" x14ac:dyDescent="0.25">
      <c r="C28" s="110" t="s">
        <v>91</v>
      </c>
      <c r="D28" s="103">
        <f>+D27/D25</f>
        <v>0.20674157303370785</v>
      </c>
      <c r="E28" s="103">
        <f>+E27/E25</f>
        <v>0.24714828897338403</v>
      </c>
      <c r="F28" s="104">
        <f>+F27/F25</f>
        <v>0.15384615384615385</v>
      </c>
      <c r="G28" s="109"/>
      <c r="H28" s="104">
        <f t="shared" ref="H28" si="2">+H27/H25</f>
        <v>0.25938566552901021</v>
      </c>
      <c r="I28" s="104">
        <f t="shared" ref="I28" si="3">+I27/I25</f>
        <v>0.24880382775119617</v>
      </c>
      <c r="J28" s="104">
        <f t="shared" ref="J28:K28" si="4">+J27/J25</f>
        <v>0.28389830508474578</v>
      </c>
      <c r="K28" s="104">
        <f t="shared" si="4"/>
        <v>0.25171624713958812</v>
      </c>
      <c r="L28" s="104">
        <f t="shared" ref="L28" si="5">+L27/L25</f>
        <v>0.26666666666666666</v>
      </c>
      <c r="M28" s="104">
        <f t="shared" ref="M28" si="6">+M27/M25</f>
        <v>0.23584905660377359</v>
      </c>
      <c r="O28" s="7"/>
    </row>
    <row r="29" spans="3:39" ht="16.5" customHeight="1" x14ac:dyDescent="0.25">
      <c r="C29" s="3" t="s">
        <v>92</v>
      </c>
      <c r="D29" s="66">
        <v>-17</v>
      </c>
      <c r="E29" s="66">
        <v>-8</v>
      </c>
      <c r="F29" s="62">
        <v>-9</v>
      </c>
      <c r="G29" s="106"/>
      <c r="H29" s="62">
        <v>-35</v>
      </c>
      <c r="I29" s="62">
        <v>-9</v>
      </c>
      <c r="J29" s="62">
        <v>-8</v>
      </c>
      <c r="K29" s="62">
        <f>+L29+M29</f>
        <v>-17</v>
      </c>
      <c r="L29" s="62">
        <v>-8</v>
      </c>
      <c r="M29" s="62">
        <v>-9</v>
      </c>
      <c r="O29" s="7"/>
    </row>
    <row r="30" spans="3:39" ht="16.5" customHeight="1" x14ac:dyDescent="0.25">
      <c r="C30" s="3" t="s">
        <v>28</v>
      </c>
      <c r="D30" s="66">
        <v>75</v>
      </c>
      <c r="E30" s="66">
        <v>57</v>
      </c>
      <c r="F30" s="62">
        <v>19</v>
      </c>
      <c r="G30" s="106"/>
      <c r="H30" s="62">
        <v>194</v>
      </c>
      <c r="I30" s="62">
        <v>43</v>
      </c>
      <c r="J30" s="62">
        <v>59</v>
      </c>
      <c r="K30" s="62">
        <f>+L30+M30</f>
        <v>93</v>
      </c>
      <c r="L30" s="62">
        <v>52</v>
      </c>
      <c r="M30" s="62">
        <v>41</v>
      </c>
      <c r="O30" s="7"/>
    </row>
    <row r="31" spans="3:39" ht="16.5" customHeight="1" thickBot="1" x14ac:dyDescent="0.3">
      <c r="C31" s="110" t="s">
        <v>93</v>
      </c>
      <c r="D31" s="103">
        <f>+D30/D25</f>
        <v>0.16853932584269662</v>
      </c>
      <c r="E31" s="103">
        <f>+E30/E25</f>
        <v>0.21673003802281368</v>
      </c>
      <c r="F31" s="104">
        <f>+F30/F25</f>
        <v>0.1043956043956044</v>
      </c>
      <c r="G31" s="109"/>
      <c r="H31" s="104">
        <f t="shared" ref="H31" si="7">+H30/H25</f>
        <v>0.22070534698521047</v>
      </c>
      <c r="I31" s="104">
        <f t="shared" ref="I31" si="8">+I30/I25</f>
        <v>0.20574162679425836</v>
      </c>
      <c r="J31" s="104">
        <f t="shared" ref="J31:K31" si="9">+J30/J25</f>
        <v>0.25</v>
      </c>
      <c r="K31" s="104">
        <f t="shared" si="9"/>
        <v>0.21281464530892449</v>
      </c>
      <c r="L31" s="104">
        <f t="shared" ref="L31" si="10">+L30/L25</f>
        <v>0.2311111111111111</v>
      </c>
      <c r="M31" s="104">
        <f t="shared" ref="M31" si="11">+M30/M25</f>
        <v>0.19339622641509435</v>
      </c>
      <c r="O31" s="7"/>
    </row>
    <row r="32" spans="3:39" ht="16.5" customHeight="1" thickBot="1" x14ac:dyDescent="0.3">
      <c r="C32" s="119" t="s">
        <v>94</v>
      </c>
      <c r="D32" s="67">
        <v>0</v>
      </c>
      <c r="E32" s="67">
        <v>0</v>
      </c>
      <c r="F32" s="63">
        <v>0</v>
      </c>
      <c r="G32" s="111"/>
      <c r="H32" s="63">
        <v>-14</v>
      </c>
      <c r="I32" s="63">
        <v>0</v>
      </c>
      <c r="J32" s="63">
        <v>0</v>
      </c>
      <c r="K32" s="63">
        <f>+L32+M32</f>
        <v>-14</v>
      </c>
      <c r="L32" s="63">
        <v>-14</v>
      </c>
      <c r="M32" s="63">
        <v>0</v>
      </c>
      <c r="O32" s="7"/>
    </row>
    <row r="33" spans="3:39" x14ac:dyDescent="0.25">
      <c r="O33" s="7"/>
    </row>
    <row r="34" spans="3:39" x14ac:dyDescent="0.25">
      <c r="O34" s="7"/>
    </row>
    <row r="35" spans="3:39" ht="17.100000000000001" customHeight="1" x14ac:dyDescent="0.25">
      <c r="C35" s="4" t="s">
        <v>96</v>
      </c>
      <c r="D35" s="122">
        <v>2026</v>
      </c>
      <c r="E35" s="122"/>
      <c r="F35" s="122"/>
      <c r="G35" s="107"/>
      <c r="H35" s="122">
        <v>2025</v>
      </c>
      <c r="I35" s="122"/>
      <c r="J35" s="122"/>
      <c r="K35" s="122"/>
      <c r="L35" s="122"/>
      <c r="M35" s="122"/>
      <c r="O35" s="7"/>
    </row>
    <row r="36" spans="3:39" ht="17.100000000000001" customHeight="1" x14ac:dyDescent="0.25">
      <c r="C36" s="95" t="s">
        <v>13</v>
      </c>
      <c r="D36" s="90" t="s">
        <v>18</v>
      </c>
      <c r="E36" s="90" t="s">
        <v>19</v>
      </c>
      <c r="F36" s="90" t="s">
        <v>14</v>
      </c>
      <c r="G36" s="107"/>
      <c r="H36" s="45" t="s">
        <v>15</v>
      </c>
      <c r="I36" s="45" t="s">
        <v>16</v>
      </c>
      <c r="J36" s="45" t="s">
        <v>17</v>
      </c>
      <c r="K36" s="45" t="s">
        <v>18</v>
      </c>
      <c r="L36" s="45" t="s">
        <v>19</v>
      </c>
      <c r="M36" s="45" t="s">
        <v>14</v>
      </c>
      <c r="O36" s="7"/>
    </row>
    <row r="37" spans="3:39" s="115" customFormat="1" ht="4.5" customHeight="1" x14ac:dyDescent="0.25">
      <c r="C37" s="112"/>
      <c r="D37" s="113"/>
      <c r="E37" s="113"/>
      <c r="F37" s="113"/>
      <c r="G37" s="106"/>
      <c r="H37" s="114"/>
      <c r="I37" s="114"/>
      <c r="J37" s="114"/>
      <c r="K37" s="114"/>
      <c r="L37" s="114"/>
      <c r="M37" s="114"/>
      <c r="O37" s="7"/>
      <c r="AD37" s="116"/>
      <c r="AE37" s="116"/>
      <c r="AF37" s="116"/>
      <c r="AJ37" s="116"/>
      <c r="AK37" s="116"/>
      <c r="AL37" s="116"/>
      <c r="AM37" s="116"/>
    </row>
    <row r="38" spans="3:39" ht="17.100000000000001" customHeight="1" x14ac:dyDescent="0.25">
      <c r="C38" s="3" t="s">
        <v>20</v>
      </c>
      <c r="D38" s="66">
        <v>388</v>
      </c>
      <c r="E38" s="66">
        <v>227</v>
      </c>
      <c r="F38" s="62">
        <v>161</v>
      </c>
      <c r="G38" s="106"/>
      <c r="H38" s="62">
        <v>877</v>
      </c>
      <c r="I38" s="62">
        <v>183</v>
      </c>
      <c r="J38" s="62">
        <v>247</v>
      </c>
      <c r="K38" s="62">
        <f>+L38+M38</f>
        <v>446</v>
      </c>
      <c r="L38" s="62">
        <v>236</v>
      </c>
      <c r="M38" s="62">
        <v>210</v>
      </c>
      <c r="O38" s="7"/>
    </row>
    <row r="39" spans="3:39" ht="17.100000000000001" customHeight="1" x14ac:dyDescent="0.25">
      <c r="C39" s="3" t="s">
        <v>90</v>
      </c>
      <c r="D39" s="66">
        <v>-355</v>
      </c>
      <c r="E39" s="66">
        <v>-199</v>
      </c>
      <c r="F39" s="62">
        <v>-156</v>
      </c>
      <c r="G39" s="106"/>
      <c r="H39" s="62">
        <v>-771</v>
      </c>
      <c r="I39" s="62">
        <v>-160</v>
      </c>
      <c r="J39" s="62">
        <v>-212</v>
      </c>
      <c r="K39" s="62">
        <f>+L39+M39</f>
        <v>-400</v>
      </c>
      <c r="L39" s="62">
        <v>-209</v>
      </c>
      <c r="M39" s="62">
        <v>-191</v>
      </c>
      <c r="O39" s="7"/>
    </row>
    <row r="40" spans="3:39" ht="17.100000000000001" customHeight="1" x14ac:dyDescent="0.25">
      <c r="C40" s="3" t="s">
        <v>26</v>
      </c>
      <c r="D40" s="66">
        <v>33</v>
      </c>
      <c r="E40" s="66">
        <v>28</v>
      </c>
      <c r="F40" s="62">
        <v>5</v>
      </c>
      <c r="G40" s="106"/>
      <c r="H40" s="62">
        <v>106</v>
      </c>
      <c r="I40" s="62">
        <v>23</v>
      </c>
      <c r="J40" s="62">
        <v>35</v>
      </c>
      <c r="K40" s="62">
        <f>+L40+M40</f>
        <v>46</v>
      </c>
      <c r="L40" s="62">
        <v>27</v>
      </c>
      <c r="M40" s="62">
        <v>19</v>
      </c>
      <c r="O40" s="7"/>
    </row>
    <row r="41" spans="3:39" ht="17.100000000000001" customHeight="1" x14ac:dyDescent="0.25">
      <c r="C41" s="110" t="s">
        <v>91</v>
      </c>
      <c r="D41" s="103">
        <f>+D40/D38</f>
        <v>8.505154639175258E-2</v>
      </c>
      <c r="E41" s="103">
        <f>+E40/E38</f>
        <v>0.12334801762114538</v>
      </c>
      <c r="F41" s="104">
        <f>+F40/F38</f>
        <v>3.1055900621118012E-2</v>
      </c>
      <c r="G41" s="109"/>
      <c r="H41" s="104">
        <f t="shared" ref="H41" si="12">+H40/H38</f>
        <v>0.12086659064994298</v>
      </c>
      <c r="I41" s="104">
        <f t="shared" ref="I41" si="13">+I40/I38</f>
        <v>0.12568306010928962</v>
      </c>
      <c r="J41" s="104">
        <f t="shared" ref="J41" si="14">+J40/J38</f>
        <v>0.1417004048582996</v>
      </c>
      <c r="K41" s="104">
        <f>+K40/K38</f>
        <v>0.1031390134529148</v>
      </c>
      <c r="L41" s="134">
        <f t="shared" ref="L41" si="15">+L40/L38</f>
        <v>0.11440677966101695</v>
      </c>
      <c r="M41" s="104">
        <f t="shared" ref="M41" si="16">+M40/M38</f>
        <v>9.0476190476190474E-2</v>
      </c>
      <c r="O41" s="7"/>
    </row>
    <row r="42" spans="3:39" ht="17.100000000000001" customHeight="1" x14ac:dyDescent="0.25">
      <c r="C42" s="3" t="s">
        <v>92</v>
      </c>
      <c r="D42" s="66">
        <v>-15</v>
      </c>
      <c r="E42" s="66">
        <v>-8</v>
      </c>
      <c r="F42" s="62">
        <v>-7</v>
      </c>
      <c r="G42" s="106"/>
      <c r="H42" s="62">
        <v>-28</v>
      </c>
      <c r="I42" s="62">
        <v>-7</v>
      </c>
      <c r="J42" s="62">
        <v>-7</v>
      </c>
      <c r="K42" s="62">
        <f>+L42+M42</f>
        <v>-14</v>
      </c>
      <c r="L42" s="62">
        <v>-7</v>
      </c>
      <c r="M42" s="62">
        <v>-7</v>
      </c>
      <c r="O42" s="7"/>
    </row>
    <row r="43" spans="3:39" ht="17.100000000000001" customHeight="1" x14ac:dyDescent="0.25">
      <c r="C43" s="3" t="s">
        <v>28</v>
      </c>
      <c r="D43" s="66">
        <v>18</v>
      </c>
      <c r="E43" s="66">
        <v>20</v>
      </c>
      <c r="F43" s="62">
        <v>-2</v>
      </c>
      <c r="G43" s="106"/>
      <c r="H43" s="62">
        <v>78</v>
      </c>
      <c r="I43" s="62">
        <v>16</v>
      </c>
      <c r="J43" s="62">
        <v>28</v>
      </c>
      <c r="K43" s="62">
        <f>+L43+M43</f>
        <v>32</v>
      </c>
      <c r="L43" s="62">
        <v>20</v>
      </c>
      <c r="M43" s="62">
        <v>12</v>
      </c>
      <c r="O43" s="7"/>
    </row>
    <row r="44" spans="3:39" ht="16.5" customHeight="1" thickBot="1" x14ac:dyDescent="0.3">
      <c r="C44" s="110" t="s">
        <v>93</v>
      </c>
      <c r="D44" s="103">
        <f>+D43/D38</f>
        <v>4.6391752577319589E-2</v>
      </c>
      <c r="E44" s="103">
        <f>+E43/E38</f>
        <v>8.8105726872246701E-2</v>
      </c>
      <c r="F44" s="104">
        <f>+F43/F38</f>
        <v>-1.2422360248447204E-2</v>
      </c>
      <c r="G44" s="109"/>
      <c r="H44" s="104">
        <f t="shared" ref="H44" si="17">+H43/H38</f>
        <v>8.8939566704675024E-2</v>
      </c>
      <c r="I44" s="104">
        <f t="shared" ref="I44" si="18">+I43/I38</f>
        <v>8.7431693989071038E-2</v>
      </c>
      <c r="J44" s="104">
        <f t="shared" ref="J44:K44" si="19">+J43/J38</f>
        <v>0.11336032388663968</v>
      </c>
      <c r="K44" s="104">
        <f t="shared" si="19"/>
        <v>7.1748878923766815E-2</v>
      </c>
      <c r="L44" s="104">
        <f t="shared" ref="L44" si="20">+L43/L38</f>
        <v>8.4745762711864403E-2</v>
      </c>
      <c r="M44" s="104">
        <f t="shared" ref="M44" si="21">+M43/M38</f>
        <v>5.7142857142857141E-2</v>
      </c>
      <c r="O44" s="7"/>
    </row>
    <row r="45" spans="3:39" ht="16.5" customHeight="1" thickBot="1" x14ac:dyDescent="0.3">
      <c r="C45" s="119" t="s">
        <v>94</v>
      </c>
      <c r="D45" s="67">
        <v>0</v>
      </c>
      <c r="E45" s="67">
        <v>0</v>
      </c>
      <c r="F45" s="63">
        <v>0</v>
      </c>
      <c r="G45" s="111"/>
      <c r="H45" s="63">
        <v>0</v>
      </c>
      <c r="I45" s="63">
        <v>0</v>
      </c>
      <c r="J45" s="63">
        <v>0</v>
      </c>
      <c r="K45" s="63">
        <v>0</v>
      </c>
      <c r="L45" s="63">
        <v>0</v>
      </c>
      <c r="M45" s="63">
        <v>0</v>
      </c>
      <c r="O45" s="7"/>
    </row>
    <row r="46" spans="3:39" x14ac:dyDescent="0.25">
      <c r="O46" s="7"/>
    </row>
    <row r="47" spans="3:39" x14ac:dyDescent="0.25">
      <c r="O47" s="7"/>
    </row>
    <row r="48" spans="3:39" ht="17.100000000000001" customHeight="1" x14ac:dyDescent="0.25">
      <c r="C48" s="4" t="s">
        <v>210</v>
      </c>
      <c r="D48" s="122">
        <v>2026</v>
      </c>
      <c r="E48" s="122"/>
      <c r="F48" s="122"/>
      <c r="G48" s="107"/>
      <c r="H48" s="122">
        <v>2025</v>
      </c>
      <c r="I48" s="122"/>
      <c r="J48" s="122"/>
      <c r="K48" s="122"/>
      <c r="L48" s="122"/>
      <c r="M48" s="122"/>
      <c r="O48" s="7"/>
    </row>
    <row r="49" spans="3:39" ht="17.100000000000001" customHeight="1" x14ac:dyDescent="0.25">
      <c r="C49" s="95" t="s">
        <v>13</v>
      </c>
      <c r="D49" s="90" t="s">
        <v>18</v>
      </c>
      <c r="E49" s="90" t="s">
        <v>19</v>
      </c>
      <c r="F49" s="90" t="s">
        <v>14</v>
      </c>
      <c r="G49" s="107"/>
      <c r="H49" s="45" t="s">
        <v>15</v>
      </c>
      <c r="I49" s="45" t="s">
        <v>16</v>
      </c>
      <c r="J49" s="45" t="s">
        <v>17</v>
      </c>
      <c r="K49" s="45" t="s">
        <v>18</v>
      </c>
      <c r="L49" s="45" t="s">
        <v>19</v>
      </c>
      <c r="M49" s="45" t="s">
        <v>14</v>
      </c>
      <c r="O49" s="7"/>
    </row>
    <row r="50" spans="3:39" s="115" customFormat="1" ht="4.5" customHeight="1" x14ac:dyDescent="0.25">
      <c r="C50" s="112"/>
      <c r="D50" s="113"/>
      <c r="E50" s="113"/>
      <c r="F50" s="113"/>
      <c r="G50" s="106"/>
      <c r="H50" s="114"/>
      <c r="I50" s="114"/>
      <c r="J50" s="114"/>
      <c r="K50" s="114"/>
      <c r="L50" s="114"/>
      <c r="M50" s="114"/>
      <c r="O50" s="7"/>
      <c r="AD50" s="116"/>
      <c r="AE50" s="116"/>
      <c r="AF50" s="116"/>
      <c r="AJ50" s="116"/>
      <c r="AK50" s="116"/>
      <c r="AL50" s="116"/>
      <c r="AM50" s="116"/>
    </row>
    <row r="51" spans="3:39" ht="17.100000000000001" customHeight="1" x14ac:dyDescent="0.25">
      <c r="C51" s="3" t="s">
        <v>20</v>
      </c>
      <c r="D51" s="66">
        <v>0</v>
      </c>
      <c r="E51" s="66">
        <v>0</v>
      </c>
      <c r="F51" s="62">
        <v>0</v>
      </c>
      <c r="G51" s="106"/>
      <c r="H51" s="62">
        <v>0</v>
      </c>
      <c r="I51" s="62">
        <v>0</v>
      </c>
      <c r="J51" s="62">
        <v>0</v>
      </c>
      <c r="K51" s="62">
        <f>+L51+M51</f>
        <v>0</v>
      </c>
      <c r="L51" s="62">
        <v>0</v>
      </c>
      <c r="M51" s="62">
        <v>0</v>
      </c>
      <c r="O51" s="7"/>
    </row>
    <row r="52" spans="3:39" ht="17.100000000000001" customHeight="1" x14ac:dyDescent="0.25">
      <c r="C52" s="3" t="s">
        <v>90</v>
      </c>
      <c r="D52" s="66">
        <v>-33</v>
      </c>
      <c r="E52" s="66">
        <v>-17</v>
      </c>
      <c r="F52" s="62">
        <v>-16</v>
      </c>
      <c r="G52" s="106"/>
      <c r="H52" s="62">
        <v>-65</v>
      </c>
      <c r="I52" s="62">
        <v>-11</v>
      </c>
      <c r="J52" s="62">
        <v>-19</v>
      </c>
      <c r="K52" s="62">
        <f>+L52+M52</f>
        <v>-34</v>
      </c>
      <c r="L52" s="62">
        <v>-17</v>
      </c>
      <c r="M52" s="62">
        <v>-17</v>
      </c>
      <c r="O52" s="7"/>
    </row>
    <row r="53" spans="3:39" ht="17.100000000000001" customHeight="1" x14ac:dyDescent="0.25">
      <c r="C53" s="3" t="s">
        <v>26</v>
      </c>
      <c r="D53" s="66">
        <v>-33</v>
      </c>
      <c r="E53" s="66">
        <v>-17</v>
      </c>
      <c r="F53" s="62">
        <v>-16</v>
      </c>
      <c r="G53" s="106"/>
      <c r="H53" s="62">
        <v>-65</v>
      </c>
      <c r="I53" s="62">
        <v>-11</v>
      </c>
      <c r="J53" s="62">
        <v>-19</v>
      </c>
      <c r="K53" s="62">
        <f>+L53+M53</f>
        <v>-34</v>
      </c>
      <c r="L53" s="62">
        <v>-17</v>
      </c>
      <c r="M53" s="62">
        <v>-17</v>
      </c>
      <c r="O53" s="7"/>
    </row>
    <row r="54" spans="3:39" ht="17.100000000000001" customHeight="1" x14ac:dyDescent="0.25">
      <c r="C54" s="110" t="s">
        <v>91</v>
      </c>
      <c r="D54" s="103">
        <v>0</v>
      </c>
      <c r="E54" s="103">
        <v>0</v>
      </c>
      <c r="F54" s="104">
        <v>0</v>
      </c>
      <c r="G54" s="109"/>
      <c r="H54" s="104">
        <v>0</v>
      </c>
      <c r="I54" s="104">
        <v>0</v>
      </c>
      <c r="J54" s="104">
        <v>0</v>
      </c>
      <c r="K54" s="104">
        <v>0</v>
      </c>
      <c r="L54" s="104">
        <v>0</v>
      </c>
      <c r="M54" s="104">
        <v>0</v>
      </c>
      <c r="O54" s="7"/>
    </row>
    <row r="55" spans="3:39" ht="17.100000000000001" customHeight="1" x14ac:dyDescent="0.25">
      <c r="C55" s="3" t="s">
        <v>92</v>
      </c>
      <c r="D55" s="66">
        <v>-5</v>
      </c>
      <c r="E55" s="66">
        <v>-2</v>
      </c>
      <c r="F55" s="62">
        <v>-3</v>
      </c>
      <c r="G55" s="106"/>
      <c r="H55" s="62">
        <v>-9</v>
      </c>
      <c r="I55" s="62">
        <v>-3</v>
      </c>
      <c r="J55" s="62">
        <v>-2</v>
      </c>
      <c r="K55" s="62">
        <f>+L55+M55</f>
        <v>-4</v>
      </c>
      <c r="L55" s="62">
        <v>-2</v>
      </c>
      <c r="M55" s="62">
        <v>-2</v>
      </c>
      <c r="O55" s="7"/>
    </row>
    <row r="56" spans="3:39" ht="17.100000000000001" customHeight="1" x14ac:dyDescent="0.25">
      <c r="C56" s="3" t="s">
        <v>28</v>
      </c>
      <c r="D56" s="66">
        <v>-38</v>
      </c>
      <c r="E56" s="66">
        <v>-19</v>
      </c>
      <c r="F56" s="62">
        <v>-19</v>
      </c>
      <c r="G56" s="106"/>
      <c r="H56" s="62">
        <v>-74</v>
      </c>
      <c r="I56" s="62">
        <v>-14</v>
      </c>
      <c r="J56" s="62">
        <v>-21</v>
      </c>
      <c r="K56" s="62">
        <f>+L56+M56</f>
        <v>-38</v>
      </c>
      <c r="L56" s="62">
        <v>-19</v>
      </c>
      <c r="M56" s="62">
        <v>-19</v>
      </c>
      <c r="O56" s="7"/>
    </row>
    <row r="57" spans="3:39" ht="16.5" customHeight="1" thickBot="1" x14ac:dyDescent="0.3">
      <c r="C57" s="110" t="s">
        <v>93</v>
      </c>
      <c r="D57" s="103">
        <v>0</v>
      </c>
      <c r="E57" s="103">
        <v>0</v>
      </c>
      <c r="F57" s="104">
        <v>0</v>
      </c>
      <c r="G57" s="109"/>
      <c r="H57" s="104">
        <v>0</v>
      </c>
      <c r="I57" s="104">
        <v>0</v>
      </c>
      <c r="J57" s="104">
        <v>0</v>
      </c>
      <c r="K57" s="104">
        <v>0</v>
      </c>
      <c r="L57" s="104">
        <v>0</v>
      </c>
      <c r="M57" s="104">
        <v>0</v>
      </c>
      <c r="O57" s="7"/>
    </row>
    <row r="58" spans="3:39" ht="16.5" customHeight="1" thickBot="1" x14ac:dyDescent="0.3">
      <c r="C58" s="119" t="s">
        <v>94</v>
      </c>
      <c r="D58" s="67">
        <v>0</v>
      </c>
      <c r="E58" s="67">
        <v>0</v>
      </c>
      <c r="F58" s="63">
        <v>0</v>
      </c>
      <c r="G58" s="111"/>
      <c r="H58" s="63">
        <v>-4</v>
      </c>
      <c r="I58" s="63">
        <v>-4</v>
      </c>
      <c r="J58" s="63">
        <v>0</v>
      </c>
      <c r="K58" s="63">
        <v>0</v>
      </c>
      <c r="L58" s="63">
        <v>0</v>
      </c>
      <c r="M58" s="63">
        <v>0</v>
      </c>
      <c r="O58" s="7"/>
    </row>
    <row r="60" spans="3:39" ht="96" customHeight="1" x14ac:dyDescent="0.25">
      <c r="C60" s="127" t="s">
        <v>211</v>
      </c>
      <c r="D60" s="127"/>
      <c r="E60" s="127"/>
      <c r="F60" s="127"/>
      <c r="G60" s="127"/>
      <c r="H60" s="127"/>
      <c r="I60" s="127"/>
      <c r="J60" s="127"/>
      <c r="K60" s="127"/>
      <c r="L60" s="127"/>
      <c r="M60" s="127"/>
    </row>
  </sheetData>
  <mergeCells count="10">
    <mergeCell ref="A1:CE5"/>
    <mergeCell ref="H9:M9"/>
    <mergeCell ref="H22:M22"/>
    <mergeCell ref="H35:M35"/>
    <mergeCell ref="C60:M60"/>
    <mergeCell ref="H48:M48"/>
    <mergeCell ref="D9:F9"/>
    <mergeCell ref="D22:F22"/>
    <mergeCell ref="D35:F35"/>
    <mergeCell ref="D48:F48"/>
  </mergeCells>
  <hyperlinks>
    <hyperlink ref="H6" location="Intro!A1" display="Go back to table of contents" xr:uid="{D60AAFC6-721E-46D0-9785-4240EB5AE020}"/>
  </hyperlinks>
  <pageMargins left="0.70866141732283472" right="0.70866141732283472" top="0.74803149606299213" bottom="0.74803149606299213" header="0.31496062992125984" footer="0.31496062992125984"/>
  <pageSetup paperSize="8" scale="29" orientation="portrait" r:id="rId1"/>
  <ignoredErrors>
    <ignoredError sqref="K41 K31 K28 K18 K15" 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6193EE-CFF4-4BFA-9E2E-B95D77961179}">
  <sheetPr>
    <pageSetUpPr fitToPage="1"/>
  </sheetPr>
  <dimension ref="A1:CI45"/>
  <sheetViews>
    <sheetView showGridLines="0" zoomScaleNormal="100" workbookViewId="0">
      <selection activeCell="F13" sqref="F13"/>
    </sheetView>
  </sheetViews>
  <sheetFormatPr defaultColWidth="0" defaultRowHeight="14.25" x14ac:dyDescent="0.25"/>
  <cols>
    <col min="1" max="2" width="1.42578125" style="1" customWidth="1"/>
    <col min="3" max="3" width="50.85546875" style="1" customWidth="1"/>
    <col min="4" max="6" width="8.85546875" style="1" customWidth="1"/>
    <col min="7" max="7" width="1.5703125" style="1" customWidth="1"/>
    <col min="8" max="13" width="8.85546875" style="1" customWidth="1"/>
    <col min="14" max="14" width="1.85546875" style="1" customWidth="1"/>
    <col min="15" max="20" width="8.85546875" style="1" customWidth="1"/>
    <col min="21" max="21" width="1.85546875" style="1" customWidth="1"/>
    <col min="22" max="27" width="8.85546875" style="1" customWidth="1"/>
    <col min="28" max="28" width="1.85546875" style="1" customWidth="1"/>
    <col min="29" max="34" width="8.85546875" style="1" customWidth="1"/>
    <col min="35" max="35" width="1.85546875" style="1" customWidth="1"/>
    <col min="36" max="37" width="8.85546875" style="1" customWidth="1"/>
    <col min="38" max="40" width="8.85546875" style="58" customWidth="1"/>
    <col min="41" max="41" width="8.85546875" style="1" customWidth="1"/>
    <col min="42" max="42" width="1.85546875" style="1" customWidth="1"/>
    <col min="43" max="48" width="8.85546875" style="1" customWidth="1"/>
    <col min="49" max="49" width="1.85546875" style="1" customWidth="1"/>
    <col min="50" max="55" width="8.85546875" style="1" customWidth="1"/>
    <col min="56" max="56" width="1.85546875" style="1" customWidth="1"/>
    <col min="57" max="62" width="8.85546875" style="1" customWidth="1"/>
    <col min="63" max="63" width="1.85546875" style="1" customWidth="1"/>
    <col min="64" max="69" width="8.85546875" style="1" customWidth="1"/>
    <col min="70" max="70" width="1.85546875" style="1" customWidth="1"/>
    <col min="71" max="76" width="8.85546875" style="1" customWidth="1"/>
    <col min="77" max="77" width="1.85546875" style="1" customWidth="1"/>
    <col min="78" max="83" width="8.85546875" style="1" customWidth="1"/>
    <col min="84" max="85" width="1.42578125" style="1" customWidth="1"/>
    <col min="86" max="87" width="0" style="1" hidden="1" customWidth="1"/>
    <col min="88" max="16384" width="8.85546875" style="1" hidden="1"/>
  </cols>
  <sheetData>
    <row r="1" spans="1:85" s="59" customFormat="1" ht="15" x14ac:dyDescent="0.25">
      <c r="A1" s="128"/>
      <c r="B1" s="128"/>
      <c r="C1" s="128"/>
      <c r="D1" s="128"/>
      <c r="E1" s="128"/>
      <c r="F1" s="128"/>
      <c r="G1" s="128"/>
      <c r="H1" s="128"/>
      <c r="I1" s="128"/>
      <c r="J1" s="128"/>
      <c r="K1" s="128"/>
      <c r="L1" s="128"/>
      <c r="M1" s="128"/>
      <c r="N1" s="128"/>
      <c r="O1" s="128"/>
      <c r="P1" s="128"/>
      <c r="Q1" s="128"/>
      <c r="R1" s="128"/>
      <c r="S1" s="128"/>
      <c r="T1" s="128"/>
      <c r="U1" s="128"/>
      <c r="V1" s="128"/>
      <c r="W1" s="128"/>
      <c r="X1" s="128"/>
      <c r="Y1" s="128"/>
      <c r="Z1" s="128"/>
      <c r="AA1" s="128"/>
      <c r="AB1" s="128"/>
      <c r="AC1" s="128"/>
      <c r="AD1" s="128"/>
      <c r="AE1" s="128"/>
      <c r="AF1" s="128"/>
      <c r="AG1" s="128"/>
      <c r="AH1" s="128"/>
      <c r="AI1" s="128"/>
      <c r="AJ1" s="128"/>
      <c r="AK1" s="128"/>
      <c r="AL1" s="128"/>
      <c r="AM1" s="128"/>
      <c r="AN1" s="128"/>
      <c r="AO1" s="128"/>
      <c r="AP1" s="128"/>
      <c r="AQ1" s="128"/>
      <c r="AR1" s="128"/>
      <c r="AS1" s="128"/>
      <c r="AT1" s="128"/>
      <c r="AU1" s="128"/>
      <c r="AV1" s="128"/>
      <c r="AW1" s="128"/>
      <c r="AX1" s="128"/>
      <c r="AY1" s="128"/>
      <c r="AZ1" s="128"/>
      <c r="BA1" s="128"/>
      <c r="BB1" s="128"/>
      <c r="BC1" s="128"/>
      <c r="BD1" s="128"/>
      <c r="BE1" s="128"/>
      <c r="BF1" s="128"/>
      <c r="BG1" s="128"/>
      <c r="BH1" s="128"/>
      <c r="BI1" s="128"/>
      <c r="BJ1" s="128"/>
      <c r="BK1" s="128"/>
      <c r="BL1" s="128"/>
      <c r="BM1" s="128"/>
      <c r="BN1" s="128"/>
      <c r="BO1" s="128"/>
      <c r="BP1" s="128"/>
      <c r="BQ1" s="128"/>
      <c r="BR1" s="128"/>
      <c r="BS1" s="128"/>
      <c r="BT1" s="128"/>
      <c r="BU1" s="128"/>
      <c r="BV1" s="128"/>
      <c r="BW1" s="128"/>
      <c r="BX1" s="128"/>
      <c r="BY1" s="128"/>
      <c r="BZ1" s="128"/>
      <c r="CA1" s="128"/>
      <c r="CB1" s="128"/>
      <c r="CC1" s="128"/>
      <c r="CD1" s="128"/>
      <c r="CE1" s="128"/>
      <c r="CF1" s="128"/>
      <c r="CG1" s="128"/>
    </row>
    <row r="2" spans="1:85" s="59" customFormat="1" ht="15" x14ac:dyDescent="0.25">
      <c r="A2" s="128"/>
      <c r="B2" s="128"/>
      <c r="C2" s="128"/>
      <c r="D2" s="128"/>
      <c r="E2" s="128"/>
      <c r="F2" s="128"/>
      <c r="G2" s="128"/>
      <c r="H2" s="128"/>
      <c r="I2" s="128"/>
      <c r="J2" s="128"/>
      <c r="K2" s="128"/>
      <c r="L2" s="128"/>
      <c r="M2" s="128"/>
      <c r="N2" s="128"/>
      <c r="O2" s="128"/>
      <c r="P2" s="128"/>
      <c r="Q2" s="128"/>
      <c r="R2" s="128"/>
      <c r="S2" s="128"/>
      <c r="T2" s="128"/>
      <c r="U2" s="128"/>
      <c r="V2" s="128"/>
      <c r="W2" s="128"/>
      <c r="X2" s="128"/>
      <c r="Y2" s="128"/>
      <c r="Z2" s="128"/>
      <c r="AA2" s="128"/>
      <c r="AB2" s="128"/>
      <c r="AC2" s="128"/>
      <c r="AD2" s="128"/>
      <c r="AE2" s="128"/>
      <c r="AF2" s="128"/>
      <c r="AG2" s="128"/>
      <c r="AH2" s="128"/>
      <c r="AI2" s="128"/>
      <c r="AJ2" s="128"/>
      <c r="AK2" s="128"/>
      <c r="AL2" s="128"/>
      <c r="AM2" s="128"/>
      <c r="AN2" s="128"/>
      <c r="AO2" s="128"/>
      <c r="AP2" s="128"/>
      <c r="AQ2" s="128"/>
      <c r="AR2" s="128"/>
      <c r="AS2" s="128"/>
      <c r="AT2" s="128"/>
      <c r="AU2" s="128"/>
      <c r="AV2" s="128"/>
      <c r="AW2" s="128"/>
      <c r="AX2" s="128"/>
      <c r="AY2" s="128"/>
      <c r="AZ2" s="128"/>
      <c r="BA2" s="128"/>
      <c r="BB2" s="128"/>
      <c r="BC2" s="128"/>
      <c r="BD2" s="128"/>
      <c r="BE2" s="128"/>
      <c r="BF2" s="128"/>
      <c r="BG2" s="128"/>
      <c r="BH2" s="128"/>
      <c r="BI2" s="128"/>
      <c r="BJ2" s="128"/>
      <c r="BK2" s="128"/>
      <c r="BL2" s="128"/>
      <c r="BM2" s="128"/>
      <c r="BN2" s="128"/>
      <c r="BO2" s="128"/>
      <c r="BP2" s="128"/>
      <c r="BQ2" s="128"/>
      <c r="BR2" s="128"/>
      <c r="BS2" s="128"/>
      <c r="BT2" s="128"/>
      <c r="BU2" s="128"/>
      <c r="BV2" s="128"/>
      <c r="BW2" s="128"/>
      <c r="BX2" s="128"/>
      <c r="BY2" s="128"/>
      <c r="BZ2" s="128"/>
      <c r="CA2" s="128"/>
      <c r="CB2" s="128"/>
      <c r="CC2" s="128"/>
      <c r="CD2" s="128"/>
      <c r="CE2" s="128"/>
      <c r="CF2" s="128"/>
      <c r="CG2" s="128"/>
    </row>
    <row r="3" spans="1:85" s="59" customFormat="1" ht="15" x14ac:dyDescent="0.25">
      <c r="A3" s="128"/>
      <c r="B3" s="128"/>
      <c r="C3" s="128"/>
      <c r="D3" s="128"/>
      <c r="E3" s="128"/>
      <c r="F3" s="128"/>
      <c r="G3" s="128"/>
      <c r="H3" s="128"/>
      <c r="I3" s="128"/>
      <c r="J3" s="128"/>
      <c r="K3" s="128"/>
      <c r="L3" s="128"/>
      <c r="M3" s="128"/>
      <c r="N3" s="128"/>
      <c r="O3" s="128"/>
      <c r="P3" s="128"/>
      <c r="Q3" s="128"/>
      <c r="R3" s="128"/>
      <c r="S3" s="128"/>
      <c r="T3" s="128"/>
      <c r="U3" s="128"/>
      <c r="V3" s="128"/>
      <c r="W3" s="128"/>
      <c r="X3" s="128"/>
      <c r="Y3" s="128"/>
      <c r="Z3" s="128"/>
      <c r="AA3" s="128"/>
      <c r="AB3" s="128"/>
      <c r="AC3" s="128"/>
      <c r="AD3" s="128"/>
      <c r="AE3" s="128"/>
      <c r="AF3" s="128"/>
      <c r="AG3" s="128"/>
      <c r="AH3" s="128"/>
      <c r="AI3" s="128"/>
      <c r="AJ3" s="128"/>
      <c r="AK3" s="128"/>
      <c r="AL3" s="128"/>
      <c r="AM3" s="128"/>
      <c r="AN3" s="128"/>
      <c r="AO3" s="128"/>
      <c r="AP3" s="128"/>
      <c r="AQ3" s="128"/>
      <c r="AR3" s="128"/>
      <c r="AS3" s="128"/>
      <c r="AT3" s="128"/>
      <c r="AU3" s="128"/>
      <c r="AV3" s="128"/>
      <c r="AW3" s="128"/>
      <c r="AX3" s="128"/>
      <c r="AY3" s="128"/>
      <c r="AZ3" s="128"/>
      <c r="BA3" s="128"/>
      <c r="BB3" s="128"/>
      <c r="BC3" s="128"/>
      <c r="BD3" s="128"/>
      <c r="BE3" s="128"/>
      <c r="BF3" s="128"/>
      <c r="BG3" s="128"/>
      <c r="BH3" s="128"/>
      <c r="BI3" s="128"/>
      <c r="BJ3" s="128"/>
      <c r="BK3" s="128"/>
      <c r="BL3" s="128"/>
      <c r="BM3" s="128"/>
      <c r="BN3" s="128"/>
      <c r="BO3" s="128"/>
      <c r="BP3" s="128"/>
      <c r="BQ3" s="128"/>
      <c r="BR3" s="128"/>
      <c r="BS3" s="128"/>
      <c r="BT3" s="128"/>
      <c r="BU3" s="128"/>
      <c r="BV3" s="128"/>
      <c r="BW3" s="128"/>
      <c r="BX3" s="128"/>
      <c r="BY3" s="128"/>
      <c r="BZ3" s="128"/>
      <c r="CA3" s="128"/>
      <c r="CB3" s="128"/>
      <c r="CC3" s="128"/>
      <c r="CD3" s="128"/>
      <c r="CE3" s="128"/>
      <c r="CF3" s="128"/>
      <c r="CG3" s="128"/>
    </row>
    <row r="4" spans="1:85" s="59" customFormat="1" ht="15" x14ac:dyDescent="0.25">
      <c r="A4" s="128"/>
      <c r="B4" s="128"/>
      <c r="C4" s="128"/>
      <c r="D4" s="128"/>
      <c r="E4" s="128"/>
      <c r="F4" s="128"/>
      <c r="G4" s="128"/>
      <c r="H4" s="128"/>
      <c r="I4" s="128"/>
      <c r="J4" s="128"/>
      <c r="K4" s="128"/>
      <c r="L4" s="128"/>
      <c r="M4" s="128"/>
      <c r="N4" s="128"/>
      <c r="O4" s="128"/>
      <c r="P4" s="128"/>
      <c r="Q4" s="128"/>
      <c r="R4" s="128"/>
      <c r="S4" s="128"/>
      <c r="T4" s="128"/>
      <c r="U4" s="128"/>
      <c r="V4" s="128"/>
      <c r="W4" s="128"/>
      <c r="X4" s="128"/>
      <c r="Y4" s="128"/>
      <c r="Z4" s="128"/>
      <c r="AA4" s="128"/>
      <c r="AB4" s="128"/>
      <c r="AC4" s="128"/>
      <c r="AD4" s="128"/>
      <c r="AE4" s="128"/>
      <c r="AF4" s="128"/>
      <c r="AG4" s="128"/>
      <c r="AH4" s="128"/>
      <c r="AI4" s="128"/>
      <c r="AJ4" s="128"/>
      <c r="AK4" s="128"/>
      <c r="AL4" s="128"/>
      <c r="AM4" s="128"/>
      <c r="AN4" s="128"/>
      <c r="AO4" s="128"/>
      <c r="AP4" s="128"/>
      <c r="AQ4" s="128"/>
      <c r="AR4" s="128"/>
      <c r="AS4" s="128"/>
      <c r="AT4" s="128"/>
      <c r="AU4" s="128"/>
      <c r="AV4" s="128"/>
      <c r="AW4" s="128"/>
      <c r="AX4" s="128"/>
      <c r="AY4" s="128"/>
      <c r="AZ4" s="128"/>
      <c r="BA4" s="128"/>
      <c r="BB4" s="128"/>
      <c r="BC4" s="128"/>
      <c r="BD4" s="128"/>
      <c r="BE4" s="128"/>
      <c r="BF4" s="128"/>
      <c r="BG4" s="128"/>
      <c r="BH4" s="128"/>
      <c r="BI4" s="128"/>
      <c r="BJ4" s="128"/>
      <c r="BK4" s="128"/>
      <c r="BL4" s="128"/>
      <c r="BM4" s="128"/>
      <c r="BN4" s="128"/>
      <c r="BO4" s="128"/>
      <c r="BP4" s="128"/>
      <c r="BQ4" s="128"/>
      <c r="BR4" s="128"/>
      <c r="BS4" s="128"/>
      <c r="BT4" s="128"/>
      <c r="BU4" s="128"/>
      <c r="BV4" s="128"/>
      <c r="BW4" s="128"/>
      <c r="BX4" s="128"/>
      <c r="BY4" s="128"/>
      <c r="BZ4" s="128"/>
      <c r="CA4" s="128"/>
      <c r="CB4" s="128"/>
      <c r="CC4" s="128"/>
      <c r="CD4" s="128"/>
      <c r="CE4" s="128"/>
      <c r="CF4" s="128"/>
      <c r="CG4" s="128"/>
    </row>
    <row r="5" spans="1:85" s="59" customFormat="1" ht="15" x14ac:dyDescent="0.25">
      <c r="A5" s="128"/>
      <c r="B5" s="128"/>
      <c r="C5" s="128"/>
      <c r="D5" s="128"/>
      <c r="E5" s="128"/>
      <c r="F5" s="128"/>
      <c r="G5" s="128"/>
      <c r="H5" s="128"/>
      <c r="I5" s="128"/>
      <c r="J5" s="128"/>
      <c r="K5" s="128"/>
      <c r="L5" s="128"/>
      <c r="M5" s="128"/>
      <c r="N5" s="128"/>
      <c r="O5" s="128"/>
      <c r="P5" s="128"/>
      <c r="Q5" s="128"/>
      <c r="R5" s="128"/>
      <c r="S5" s="128"/>
      <c r="T5" s="128"/>
      <c r="U5" s="128"/>
      <c r="V5" s="128"/>
      <c r="W5" s="128"/>
      <c r="X5" s="128"/>
      <c r="Y5" s="128"/>
      <c r="Z5" s="128"/>
      <c r="AA5" s="128"/>
      <c r="AB5" s="128"/>
      <c r="AC5" s="128"/>
      <c r="AD5" s="128"/>
      <c r="AE5" s="128"/>
      <c r="AF5" s="128"/>
      <c r="AG5" s="128"/>
      <c r="AH5" s="128"/>
      <c r="AI5" s="128"/>
      <c r="AJ5" s="128"/>
      <c r="AK5" s="128"/>
      <c r="AL5" s="128"/>
      <c r="AM5" s="128"/>
      <c r="AN5" s="128"/>
      <c r="AO5" s="128"/>
      <c r="AP5" s="128"/>
      <c r="AQ5" s="128"/>
      <c r="AR5" s="128"/>
      <c r="AS5" s="128"/>
      <c r="AT5" s="128"/>
      <c r="AU5" s="128"/>
      <c r="AV5" s="128"/>
      <c r="AW5" s="128"/>
      <c r="AX5" s="128"/>
      <c r="AY5" s="128"/>
      <c r="AZ5" s="128"/>
      <c r="BA5" s="128"/>
      <c r="BB5" s="128"/>
      <c r="BC5" s="128"/>
      <c r="BD5" s="128"/>
      <c r="BE5" s="128"/>
      <c r="BF5" s="128"/>
      <c r="BG5" s="128"/>
      <c r="BH5" s="128"/>
      <c r="BI5" s="128"/>
      <c r="BJ5" s="128"/>
      <c r="BK5" s="128"/>
      <c r="BL5" s="128"/>
      <c r="BM5" s="128"/>
      <c r="BN5" s="128"/>
      <c r="BO5" s="128"/>
      <c r="BP5" s="128"/>
      <c r="BQ5" s="128"/>
      <c r="BR5" s="128"/>
      <c r="BS5" s="128"/>
      <c r="BT5" s="128"/>
      <c r="BU5" s="128"/>
      <c r="BV5" s="128"/>
      <c r="BW5" s="128"/>
      <c r="BX5" s="128"/>
      <c r="BY5" s="128"/>
      <c r="BZ5" s="128"/>
      <c r="CA5" s="128"/>
      <c r="CB5" s="128"/>
      <c r="CC5" s="128"/>
      <c r="CD5" s="128"/>
      <c r="CE5" s="128"/>
      <c r="CF5" s="128"/>
      <c r="CG5" s="128"/>
    </row>
    <row r="6" spans="1:85" x14ac:dyDescent="0.25">
      <c r="AL6" s="1"/>
      <c r="AM6" s="1"/>
      <c r="AN6" s="1"/>
    </row>
    <row r="7" spans="1:85" ht="18" x14ac:dyDescent="0.25">
      <c r="C7" s="6" t="s">
        <v>5</v>
      </c>
      <c r="D7" s="6"/>
      <c r="E7" s="6"/>
      <c r="F7" s="6"/>
      <c r="G7" s="6"/>
      <c r="H7" s="6"/>
      <c r="I7" s="6"/>
      <c r="J7" s="6"/>
      <c r="K7" s="6"/>
      <c r="L7" s="6"/>
      <c r="M7" s="6"/>
      <c r="N7" s="6"/>
      <c r="O7" s="6"/>
      <c r="P7" s="6"/>
      <c r="Q7" s="6"/>
      <c r="R7" s="6"/>
      <c r="S7" s="6"/>
      <c r="T7" s="6"/>
      <c r="U7" s="6"/>
      <c r="V7" s="6"/>
      <c r="W7" s="6"/>
      <c r="X7" s="6"/>
      <c r="Y7" s="6"/>
      <c r="Z7" s="6"/>
      <c r="AA7" s="6"/>
      <c r="AB7" s="6"/>
      <c r="AC7" s="6"/>
      <c r="AD7" s="6"/>
      <c r="AE7" s="6"/>
      <c r="AF7" s="44" t="s">
        <v>11</v>
      </c>
      <c r="AG7" s="44"/>
      <c r="AH7" s="44"/>
      <c r="AI7" s="44"/>
      <c r="AK7" s="6"/>
      <c r="AL7" s="44"/>
      <c r="AN7" s="6"/>
      <c r="AP7" s="44"/>
      <c r="AQ7" s="44"/>
      <c r="AR7" s="44"/>
      <c r="AS7" s="44"/>
    </row>
    <row r="8" spans="1:85" x14ac:dyDescent="0.25">
      <c r="AL8" s="1"/>
      <c r="AM8" s="1"/>
      <c r="AN8" s="1"/>
    </row>
    <row r="9" spans="1:85" s="3" customFormat="1" ht="15" customHeight="1" x14ac:dyDescent="0.25">
      <c r="C9" s="4"/>
      <c r="D9" s="122">
        <v>2026</v>
      </c>
      <c r="E9" s="122"/>
      <c r="F9" s="122"/>
      <c r="G9" s="4"/>
      <c r="H9" s="122">
        <v>2025</v>
      </c>
      <c r="I9" s="122"/>
      <c r="J9" s="122">
        <v>2025</v>
      </c>
      <c r="K9" s="122"/>
      <c r="L9" s="122"/>
      <c r="M9" s="122"/>
      <c r="N9" s="4"/>
      <c r="O9" s="122">
        <v>2024</v>
      </c>
      <c r="P9" s="122"/>
      <c r="Q9" s="122"/>
      <c r="R9" s="122"/>
      <c r="S9" s="122"/>
      <c r="T9" s="122"/>
      <c r="U9" s="4"/>
      <c r="V9" s="122">
        <v>2023</v>
      </c>
      <c r="W9" s="122"/>
      <c r="X9" s="122"/>
      <c r="Y9" s="122"/>
      <c r="Z9" s="122"/>
      <c r="AA9" s="122"/>
      <c r="AB9" s="4"/>
      <c r="AC9" s="122">
        <v>2022</v>
      </c>
      <c r="AD9" s="122"/>
      <c r="AE9" s="122"/>
      <c r="AF9" s="122"/>
      <c r="AG9" s="122"/>
      <c r="AH9" s="122"/>
      <c r="AI9" s="4"/>
      <c r="AJ9" s="122">
        <v>2021</v>
      </c>
      <c r="AK9" s="122"/>
      <c r="AL9" s="122"/>
      <c r="AM9" s="122"/>
      <c r="AN9" s="122"/>
      <c r="AO9" s="122"/>
      <c r="AP9" s="4"/>
      <c r="AQ9" s="122">
        <v>2020</v>
      </c>
      <c r="AR9" s="122"/>
      <c r="AS9" s="122"/>
      <c r="AT9" s="122"/>
      <c r="AU9" s="122"/>
      <c r="AV9" s="122"/>
      <c r="AW9" s="4"/>
      <c r="AX9" s="122">
        <v>2019</v>
      </c>
      <c r="AY9" s="122"/>
      <c r="AZ9" s="122"/>
      <c r="BA9" s="122"/>
      <c r="BB9" s="122"/>
      <c r="BC9" s="122"/>
      <c r="BD9" s="4"/>
      <c r="BE9" s="122">
        <v>2018</v>
      </c>
      <c r="BF9" s="122"/>
      <c r="BG9" s="122"/>
      <c r="BH9" s="122"/>
      <c r="BI9" s="122"/>
      <c r="BJ9" s="122"/>
      <c r="BK9" s="4"/>
      <c r="BL9" s="122">
        <v>2017</v>
      </c>
      <c r="BM9" s="122"/>
      <c r="BN9" s="122"/>
      <c r="BO9" s="122"/>
      <c r="BP9" s="122"/>
      <c r="BQ9" s="122"/>
      <c r="BR9" s="4"/>
      <c r="BS9" s="122">
        <v>2016</v>
      </c>
      <c r="BT9" s="122"/>
      <c r="BU9" s="122"/>
      <c r="BV9" s="122"/>
      <c r="BW9" s="122"/>
      <c r="BX9" s="122"/>
      <c r="BY9" s="4"/>
      <c r="BZ9" s="122">
        <v>2015</v>
      </c>
      <c r="CA9" s="122"/>
      <c r="CB9" s="122"/>
      <c r="CC9" s="122"/>
      <c r="CD9" s="122"/>
      <c r="CE9" s="122"/>
    </row>
    <row r="10" spans="1:85" s="3" customFormat="1" ht="12.75" x14ac:dyDescent="0.25">
      <c r="C10" s="68" t="s">
        <v>13</v>
      </c>
      <c r="D10" s="90" t="s">
        <v>18</v>
      </c>
      <c r="E10" s="90" t="s">
        <v>19</v>
      </c>
      <c r="F10" s="90" t="s">
        <v>14</v>
      </c>
      <c r="G10" s="68"/>
      <c r="H10" s="120" t="s">
        <v>15</v>
      </c>
      <c r="I10" s="120" t="s">
        <v>16</v>
      </c>
      <c r="J10" s="120" t="s">
        <v>17</v>
      </c>
      <c r="K10" s="120" t="s">
        <v>18</v>
      </c>
      <c r="L10" s="120" t="s">
        <v>19</v>
      </c>
      <c r="M10" s="120" t="s">
        <v>14</v>
      </c>
      <c r="N10" s="68"/>
      <c r="O10" s="120" t="s">
        <v>15</v>
      </c>
      <c r="P10" s="120" t="s">
        <v>16</v>
      </c>
      <c r="Q10" s="120" t="s">
        <v>17</v>
      </c>
      <c r="R10" s="120" t="s">
        <v>18</v>
      </c>
      <c r="S10" s="120" t="s">
        <v>19</v>
      </c>
      <c r="T10" s="120" t="s">
        <v>14</v>
      </c>
      <c r="U10" s="68"/>
      <c r="V10" s="120" t="s">
        <v>15</v>
      </c>
      <c r="W10" s="120" t="s">
        <v>16</v>
      </c>
      <c r="X10" s="120" t="s">
        <v>17</v>
      </c>
      <c r="Y10" s="120" t="s">
        <v>18</v>
      </c>
      <c r="Z10" s="120" t="s">
        <v>19</v>
      </c>
      <c r="AA10" s="120" t="s">
        <v>14</v>
      </c>
      <c r="AB10" s="68"/>
      <c r="AC10" s="120" t="s">
        <v>15</v>
      </c>
      <c r="AD10" s="120" t="s">
        <v>16</v>
      </c>
      <c r="AE10" s="120" t="s">
        <v>17</v>
      </c>
      <c r="AF10" s="120" t="s">
        <v>18</v>
      </c>
      <c r="AG10" s="120" t="s">
        <v>19</v>
      </c>
      <c r="AH10" s="120" t="s">
        <v>14</v>
      </c>
      <c r="AI10" s="120"/>
      <c r="AJ10" s="120" t="s">
        <v>15</v>
      </c>
      <c r="AK10" s="120" t="s">
        <v>16</v>
      </c>
      <c r="AL10" s="120" t="s">
        <v>17</v>
      </c>
      <c r="AM10" s="120" t="s">
        <v>18</v>
      </c>
      <c r="AN10" s="120" t="s">
        <v>19</v>
      </c>
      <c r="AO10" s="120" t="s">
        <v>14</v>
      </c>
      <c r="AP10" s="120"/>
      <c r="AQ10" s="120" t="s">
        <v>15</v>
      </c>
      <c r="AR10" s="120" t="s">
        <v>16</v>
      </c>
      <c r="AS10" s="120" t="s">
        <v>17</v>
      </c>
      <c r="AT10" s="120" t="s">
        <v>18</v>
      </c>
      <c r="AU10" s="120" t="s">
        <v>19</v>
      </c>
      <c r="AV10" s="120" t="s">
        <v>14</v>
      </c>
      <c r="AW10" s="69"/>
      <c r="AX10" s="120" t="s">
        <v>15</v>
      </c>
      <c r="AY10" s="120" t="s">
        <v>16</v>
      </c>
      <c r="AZ10" s="120" t="s">
        <v>17</v>
      </c>
      <c r="BA10" s="120" t="s">
        <v>18</v>
      </c>
      <c r="BB10" s="120" t="s">
        <v>19</v>
      </c>
      <c r="BC10" s="120" t="s">
        <v>14</v>
      </c>
      <c r="BD10" s="69"/>
      <c r="BE10" s="120" t="s">
        <v>15</v>
      </c>
      <c r="BF10" s="120" t="s">
        <v>16</v>
      </c>
      <c r="BG10" s="120" t="s">
        <v>17</v>
      </c>
      <c r="BH10" s="120" t="s">
        <v>18</v>
      </c>
      <c r="BI10" s="120" t="s">
        <v>19</v>
      </c>
      <c r="BJ10" s="120" t="s">
        <v>14</v>
      </c>
      <c r="BK10" s="69"/>
      <c r="BL10" s="120" t="s">
        <v>15</v>
      </c>
      <c r="BM10" s="120" t="s">
        <v>16</v>
      </c>
      <c r="BN10" s="120" t="s">
        <v>17</v>
      </c>
      <c r="BO10" s="120" t="s">
        <v>18</v>
      </c>
      <c r="BP10" s="120" t="s">
        <v>19</v>
      </c>
      <c r="BQ10" s="120" t="s">
        <v>14</v>
      </c>
      <c r="BR10" s="69"/>
      <c r="BS10" s="120" t="s">
        <v>15</v>
      </c>
      <c r="BT10" s="120" t="s">
        <v>16</v>
      </c>
      <c r="BU10" s="120" t="s">
        <v>17</v>
      </c>
      <c r="BV10" s="120" t="s">
        <v>18</v>
      </c>
      <c r="BW10" s="120" t="s">
        <v>19</v>
      </c>
      <c r="BX10" s="120" t="s">
        <v>14</v>
      </c>
      <c r="BY10" s="69"/>
      <c r="BZ10" s="120" t="s">
        <v>15</v>
      </c>
      <c r="CA10" s="120" t="s">
        <v>16</v>
      </c>
      <c r="CB10" s="120" t="s">
        <v>17</v>
      </c>
      <c r="CC10" s="120" t="s">
        <v>18</v>
      </c>
      <c r="CD10" s="120" t="s">
        <v>19</v>
      </c>
      <c r="CE10" s="120" t="s">
        <v>14</v>
      </c>
    </row>
    <row r="11" spans="1:85" s="3" customFormat="1" ht="4.3499999999999996" customHeight="1" x14ac:dyDescent="0.25">
      <c r="AA11" s="55"/>
      <c r="AC11" s="55"/>
      <c r="AD11" s="55"/>
      <c r="AE11" s="55"/>
      <c r="AF11" s="55"/>
      <c r="AG11" s="55"/>
      <c r="AH11" s="55"/>
      <c r="AJ11" s="55"/>
      <c r="AK11" s="55"/>
      <c r="AL11" s="55"/>
      <c r="AM11" s="55"/>
      <c r="AN11" s="55"/>
    </row>
    <row r="12" spans="1:85" s="3" customFormat="1" ht="17.100000000000001" customHeight="1" x14ac:dyDescent="0.25">
      <c r="C12" s="3" t="s">
        <v>20</v>
      </c>
      <c r="D12" s="70">
        <v>1312</v>
      </c>
      <c r="E12" s="70">
        <v>752</v>
      </c>
      <c r="F12" s="8">
        <v>560</v>
      </c>
      <c r="H12" s="8">
        <v>2743</v>
      </c>
      <c r="I12" s="8">
        <v>611</v>
      </c>
      <c r="J12" s="8">
        <v>738</v>
      </c>
      <c r="K12" s="8">
        <v>1394</v>
      </c>
      <c r="L12" s="8">
        <v>719</v>
      </c>
      <c r="M12" s="8">
        <v>675</v>
      </c>
      <c r="O12" s="8">
        <v>2747</v>
      </c>
      <c r="P12" s="8">
        <v>649</v>
      </c>
      <c r="Q12" s="8">
        <v>729</v>
      </c>
      <c r="R12" s="8">
        <v>1369</v>
      </c>
      <c r="S12" s="8">
        <v>725</v>
      </c>
      <c r="T12" s="8">
        <v>644</v>
      </c>
      <c r="V12" s="8">
        <v>2672</v>
      </c>
      <c r="W12" s="8">
        <f>+V12-X12-Y12</f>
        <v>601</v>
      </c>
      <c r="X12" s="8">
        <v>699</v>
      </c>
      <c r="Y12" s="8">
        <v>1372</v>
      </c>
      <c r="Z12" s="8">
        <v>731</v>
      </c>
      <c r="AA12" s="8">
        <v>641</v>
      </c>
      <c r="AC12" s="8">
        <v>3604</v>
      </c>
      <c r="AD12" s="8">
        <v>810</v>
      </c>
      <c r="AE12" s="8">
        <v>920</v>
      </c>
      <c r="AF12" s="8">
        <v>1874</v>
      </c>
      <c r="AG12" s="8">
        <v>1000</v>
      </c>
      <c r="AH12" s="8">
        <v>874</v>
      </c>
      <c r="AI12" s="8"/>
      <c r="AJ12" s="8">
        <v>3020</v>
      </c>
      <c r="AK12" s="8">
        <v>731</v>
      </c>
      <c r="AL12" s="8">
        <v>811</v>
      </c>
      <c r="AM12" s="8">
        <v>1478</v>
      </c>
      <c r="AN12" s="8">
        <v>836</v>
      </c>
      <c r="AO12" s="8">
        <v>642</v>
      </c>
      <c r="AP12" s="8"/>
      <c r="AQ12" s="8">
        <v>2654</v>
      </c>
      <c r="AR12" s="8">
        <v>642</v>
      </c>
      <c r="AS12" s="8">
        <v>712</v>
      </c>
      <c r="AT12" s="8">
        <v>1300</v>
      </c>
      <c r="AU12" s="8">
        <v>596</v>
      </c>
      <c r="AV12" s="8">
        <v>704</v>
      </c>
      <c r="AW12" s="8"/>
      <c r="AX12" s="8">
        <v>2840</v>
      </c>
      <c r="AY12" s="8">
        <v>625</v>
      </c>
      <c r="AZ12" s="8">
        <v>779</v>
      </c>
      <c r="BA12" s="8">
        <v>1436</v>
      </c>
      <c r="BB12" s="8">
        <v>770</v>
      </c>
      <c r="BC12" s="8">
        <v>666</v>
      </c>
      <c r="BD12" s="8"/>
      <c r="BE12" s="8">
        <v>2523</v>
      </c>
      <c r="BF12" s="8">
        <v>390</v>
      </c>
      <c r="BG12" s="8">
        <v>720</v>
      </c>
      <c r="BH12" s="8">
        <v>1413</v>
      </c>
      <c r="BI12" s="8">
        <v>709</v>
      </c>
      <c r="BJ12" s="8">
        <v>434</v>
      </c>
      <c r="BK12" s="8"/>
      <c r="BL12" s="8">
        <v>1621.634</v>
      </c>
      <c r="BM12" s="8">
        <v>370</v>
      </c>
      <c r="BN12" s="8">
        <v>430</v>
      </c>
      <c r="BO12" s="8">
        <v>822</v>
      </c>
      <c r="BP12" s="8">
        <v>445</v>
      </c>
      <c r="BQ12" s="8">
        <v>377</v>
      </c>
      <c r="BR12" s="8"/>
      <c r="BS12" s="8">
        <v>1610.606</v>
      </c>
      <c r="BT12" s="8">
        <v>347</v>
      </c>
      <c r="BU12" s="8">
        <v>438.7</v>
      </c>
      <c r="BV12" s="8">
        <v>825.4</v>
      </c>
      <c r="BW12" s="8">
        <v>457.5</v>
      </c>
      <c r="BX12" s="8">
        <v>367.9</v>
      </c>
      <c r="BY12" s="8"/>
      <c r="BZ12" s="8">
        <v>1621</v>
      </c>
      <c r="CA12" s="8">
        <v>375</v>
      </c>
      <c r="CB12" s="8">
        <v>460</v>
      </c>
      <c r="CC12" s="8">
        <v>785.9</v>
      </c>
      <c r="CD12" s="8">
        <v>443</v>
      </c>
      <c r="CE12" s="8">
        <v>342.8</v>
      </c>
      <c r="CF12" s="7"/>
      <c r="CG12" s="7"/>
    </row>
    <row r="13" spans="1:85" s="3" customFormat="1" ht="17.100000000000001" customHeight="1" x14ac:dyDescent="0.25">
      <c r="C13" s="3" t="s">
        <v>97</v>
      </c>
      <c r="D13" s="70">
        <v>-1074</v>
      </c>
      <c r="E13" s="70">
        <v>-587</v>
      </c>
      <c r="F13" s="131">
        <v>-487</v>
      </c>
      <c r="H13" s="8">
        <v>-2128</v>
      </c>
      <c r="I13" s="8">
        <v>-476</v>
      </c>
      <c r="J13" s="8">
        <v>-559</v>
      </c>
      <c r="K13" s="8">
        <v>-1093</v>
      </c>
      <c r="L13" s="8">
        <v>-564</v>
      </c>
      <c r="M13" s="8">
        <v>-529</v>
      </c>
      <c r="O13" s="8">
        <v>-2168</v>
      </c>
      <c r="P13" s="8">
        <v>-485</v>
      </c>
      <c r="Q13" s="8">
        <v>-555</v>
      </c>
      <c r="R13" s="8">
        <v>-1128</v>
      </c>
      <c r="S13" s="8">
        <v>-593</v>
      </c>
      <c r="T13" s="8">
        <v>-535</v>
      </c>
      <c r="V13" s="8">
        <v>-2108</v>
      </c>
      <c r="W13" s="8">
        <f t="shared" ref="W13:W14" si="0">+V13-X13-Y13</f>
        <v>-507</v>
      </c>
      <c r="X13" s="8">
        <v>-561</v>
      </c>
      <c r="Y13" s="8">
        <v>-1040</v>
      </c>
      <c r="Z13" s="8">
        <v>-553</v>
      </c>
      <c r="AA13" s="8">
        <v>-487</v>
      </c>
      <c r="AC13" s="8">
        <v>-2584</v>
      </c>
      <c r="AD13" s="8">
        <v>-608</v>
      </c>
      <c r="AE13" s="8">
        <v>-666</v>
      </c>
      <c r="AF13" s="8">
        <v>-1310</v>
      </c>
      <c r="AG13" s="8">
        <v>-680</v>
      </c>
      <c r="AH13" s="8">
        <v>-630</v>
      </c>
      <c r="AI13" s="8"/>
      <c r="AJ13" s="8">
        <v>-2115</v>
      </c>
      <c r="AK13" s="8">
        <v>-515</v>
      </c>
      <c r="AL13" s="8">
        <v>-561</v>
      </c>
      <c r="AM13" s="8">
        <v>-1039</v>
      </c>
      <c r="AN13" s="8">
        <v>-585</v>
      </c>
      <c r="AO13" s="8">
        <v>-454</v>
      </c>
      <c r="AP13" s="8"/>
      <c r="AQ13" s="8">
        <v>-1818</v>
      </c>
      <c r="AR13" s="8">
        <v>-446</v>
      </c>
      <c r="AS13" s="8">
        <v>-471</v>
      </c>
      <c r="AT13" s="8">
        <v>-901</v>
      </c>
      <c r="AU13" s="8">
        <v>-419</v>
      </c>
      <c r="AV13" s="8">
        <v>-482</v>
      </c>
      <c r="AW13" s="8"/>
      <c r="AX13" s="8">
        <v>-1963</v>
      </c>
      <c r="AY13" s="8">
        <v>-434</v>
      </c>
      <c r="AZ13" s="8">
        <v>-516</v>
      </c>
      <c r="BA13" s="8">
        <v>-1013</v>
      </c>
      <c r="BB13" s="8">
        <v>-529</v>
      </c>
      <c r="BC13" s="8">
        <v>-484</v>
      </c>
      <c r="BD13" s="8"/>
      <c r="BE13" s="8">
        <v>-1833</v>
      </c>
      <c r="BF13" s="8">
        <v>-446</v>
      </c>
      <c r="BG13" s="8">
        <v>-521</v>
      </c>
      <c r="BH13" s="8">
        <v>-866</v>
      </c>
      <c r="BI13" s="8">
        <v>-528</v>
      </c>
      <c r="BJ13" s="8">
        <v>-338</v>
      </c>
      <c r="BK13" s="8"/>
      <c r="BL13" s="8">
        <v>-1169.172</v>
      </c>
      <c r="BM13" s="8">
        <v>-241</v>
      </c>
      <c r="BN13" s="8">
        <v>-316</v>
      </c>
      <c r="BO13" s="8">
        <v>-612</v>
      </c>
      <c r="BP13" s="8">
        <v>-320</v>
      </c>
      <c r="BQ13" s="8">
        <v>-291</v>
      </c>
      <c r="BR13" s="8"/>
      <c r="BS13" s="8">
        <v>-1205.8219999999999</v>
      </c>
      <c r="BT13" s="8">
        <v>-263</v>
      </c>
      <c r="BU13" s="8">
        <v>-323.10000000000002</v>
      </c>
      <c r="BV13" s="8">
        <v>-620.20000000000005</v>
      </c>
      <c r="BW13" s="8">
        <v>-339.2</v>
      </c>
      <c r="BX13" s="8">
        <v>-281</v>
      </c>
      <c r="BY13" s="8"/>
      <c r="BZ13" s="8">
        <v>-1211</v>
      </c>
      <c r="CA13" s="8">
        <v>-259</v>
      </c>
      <c r="CB13" s="8">
        <v>-348.2</v>
      </c>
      <c r="CC13" s="8">
        <v>-603.4</v>
      </c>
      <c r="CD13" s="8">
        <v>-332</v>
      </c>
      <c r="CE13" s="8">
        <v>-271.39999999999998</v>
      </c>
    </row>
    <row r="14" spans="1:85" s="14" customFormat="1" ht="17.100000000000001" customHeight="1" x14ac:dyDescent="0.25">
      <c r="C14" s="19" t="s">
        <v>25</v>
      </c>
      <c r="D14" s="73">
        <v>238</v>
      </c>
      <c r="E14" s="73">
        <v>165</v>
      </c>
      <c r="F14" s="132">
        <v>73</v>
      </c>
      <c r="G14" s="19"/>
      <c r="H14" s="20">
        <f>+H12+H13</f>
        <v>615</v>
      </c>
      <c r="I14" s="20">
        <f>SUM(I12:I13)</f>
        <v>135</v>
      </c>
      <c r="J14" s="20">
        <f>SUM(J12:J13)</f>
        <v>179</v>
      </c>
      <c r="K14" s="20">
        <f>SUM(K12:K13)</f>
        <v>301</v>
      </c>
      <c r="L14" s="20">
        <f>SUM(L12:L13)</f>
        <v>155</v>
      </c>
      <c r="M14" s="20">
        <v>146</v>
      </c>
      <c r="N14" s="19"/>
      <c r="O14" s="20">
        <f>+O12+O13</f>
        <v>579</v>
      </c>
      <c r="P14" s="20">
        <v>164</v>
      </c>
      <c r="Q14" s="20">
        <f>+Q12+Q13</f>
        <v>174</v>
      </c>
      <c r="R14" s="20">
        <f>+R12+R13</f>
        <v>241</v>
      </c>
      <c r="S14" s="20">
        <f>+S12+S13</f>
        <v>132</v>
      </c>
      <c r="T14" s="20">
        <v>109</v>
      </c>
      <c r="U14" s="19"/>
      <c r="V14" s="20">
        <v>564</v>
      </c>
      <c r="W14" s="20">
        <f t="shared" si="0"/>
        <v>94</v>
      </c>
      <c r="X14" s="20">
        <v>138</v>
      </c>
      <c r="Y14" s="20">
        <v>332</v>
      </c>
      <c r="Z14" s="20">
        <v>178</v>
      </c>
      <c r="AA14" s="20">
        <v>154</v>
      </c>
      <c r="AB14" s="19"/>
      <c r="AC14" s="20">
        <v>1020</v>
      </c>
      <c r="AD14" s="20">
        <v>202</v>
      </c>
      <c r="AE14" s="20">
        <v>254</v>
      </c>
      <c r="AF14" s="20">
        <v>564</v>
      </c>
      <c r="AG14" s="20">
        <v>320</v>
      </c>
      <c r="AH14" s="20">
        <v>244</v>
      </c>
      <c r="AI14" s="20"/>
      <c r="AJ14" s="20">
        <v>905</v>
      </c>
      <c r="AK14" s="20">
        <v>216</v>
      </c>
      <c r="AL14" s="20">
        <v>250</v>
      </c>
      <c r="AM14" s="20">
        <v>439</v>
      </c>
      <c r="AN14" s="20">
        <v>251</v>
      </c>
      <c r="AO14" s="20">
        <v>188</v>
      </c>
      <c r="AP14" s="20"/>
      <c r="AQ14" s="20">
        <v>836</v>
      </c>
      <c r="AR14" s="20">
        <v>196</v>
      </c>
      <c r="AS14" s="20">
        <v>241</v>
      </c>
      <c r="AT14" s="20">
        <v>399</v>
      </c>
      <c r="AU14" s="20">
        <v>177</v>
      </c>
      <c r="AV14" s="20">
        <v>222</v>
      </c>
      <c r="AW14" s="20"/>
      <c r="AX14" s="20">
        <v>877</v>
      </c>
      <c r="AY14" s="20">
        <v>191</v>
      </c>
      <c r="AZ14" s="20">
        <v>263</v>
      </c>
      <c r="BA14" s="20">
        <v>423</v>
      </c>
      <c r="BB14" s="20">
        <v>241</v>
      </c>
      <c r="BC14" s="20">
        <v>182</v>
      </c>
      <c r="BD14" s="20"/>
      <c r="BE14" s="20">
        <v>690</v>
      </c>
      <c r="BF14" s="20">
        <v>214</v>
      </c>
      <c r="BG14" s="20">
        <v>199</v>
      </c>
      <c r="BH14" s="20">
        <v>277</v>
      </c>
      <c r="BI14" s="20">
        <v>181</v>
      </c>
      <c r="BJ14" s="20">
        <v>96</v>
      </c>
      <c r="BK14" s="20"/>
      <c r="BL14" s="20">
        <v>452.46199999999999</v>
      </c>
      <c r="BM14" s="20">
        <v>128</v>
      </c>
      <c r="BN14" s="20">
        <v>114</v>
      </c>
      <c r="BO14" s="20">
        <v>210</v>
      </c>
      <c r="BP14" s="20">
        <v>125</v>
      </c>
      <c r="BQ14" s="20">
        <v>86</v>
      </c>
      <c r="BR14" s="20"/>
      <c r="BS14" s="20">
        <v>404.78400000000011</v>
      </c>
      <c r="BT14" s="20">
        <v>84</v>
      </c>
      <c r="BU14" s="20">
        <v>115.6</v>
      </c>
      <c r="BV14" s="20">
        <v>205.2</v>
      </c>
      <c r="BW14" s="20">
        <v>118.3</v>
      </c>
      <c r="BX14" s="20">
        <v>86.9</v>
      </c>
      <c r="BY14" s="20"/>
      <c r="BZ14" s="20">
        <v>410</v>
      </c>
      <c r="CA14" s="20">
        <v>116</v>
      </c>
      <c r="CB14" s="20">
        <v>111.8</v>
      </c>
      <c r="CC14" s="20">
        <v>182.5</v>
      </c>
      <c r="CD14" s="20">
        <v>111</v>
      </c>
      <c r="CE14" s="20">
        <v>71.5</v>
      </c>
    </row>
    <row r="15" spans="1:85" s="3" customFormat="1" ht="4.3499999999999996" customHeight="1" x14ac:dyDescent="0.25">
      <c r="D15" s="70"/>
      <c r="E15" s="70"/>
      <c r="F15" s="8"/>
      <c r="H15" s="8"/>
      <c r="I15" s="8"/>
      <c r="J15" s="8"/>
      <c r="K15" s="8"/>
      <c r="L15" s="8"/>
      <c r="M15" s="8"/>
      <c r="O15" s="8"/>
      <c r="P15" s="8"/>
      <c r="Q15" s="8"/>
      <c r="R15" s="8"/>
      <c r="S15" s="8"/>
      <c r="T15" s="8"/>
      <c r="V15" s="8"/>
      <c r="W15" s="8"/>
      <c r="X15" s="8"/>
      <c r="Y15" s="8"/>
      <c r="Z15" s="8"/>
      <c r="AA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c r="BS15" s="8"/>
      <c r="BT15" s="8"/>
      <c r="BU15" s="8"/>
      <c r="BV15" s="8"/>
      <c r="BW15" s="8"/>
      <c r="BX15" s="8"/>
      <c r="BY15" s="8"/>
      <c r="BZ15" s="8"/>
      <c r="CA15" s="8"/>
      <c r="CB15" s="8"/>
      <c r="CC15" s="8"/>
      <c r="CD15" s="8"/>
      <c r="CE15" s="8"/>
    </row>
    <row r="16" spans="1:85" s="3" customFormat="1" ht="17.100000000000001" customHeight="1" x14ac:dyDescent="0.25">
      <c r="C16" s="3" t="s">
        <v>98</v>
      </c>
      <c r="D16" s="70">
        <v>-58</v>
      </c>
      <c r="E16" s="70">
        <v>-28</v>
      </c>
      <c r="F16" s="8">
        <v>-30</v>
      </c>
      <c r="H16" s="8">
        <v>-120</v>
      </c>
      <c r="I16" s="8">
        <v>-28</v>
      </c>
      <c r="J16" s="8">
        <v>-29</v>
      </c>
      <c r="K16" s="8">
        <v>-63</v>
      </c>
      <c r="L16" s="8">
        <v>-31</v>
      </c>
      <c r="M16" s="8">
        <v>-32</v>
      </c>
      <c r="O16" s="8">
        <v>-122</v>
      </c>
      <c r="P16" s="8">
        <v>-30</v>
      </c>
      <c r="Q16" s="8">
        <v>-29</v>
      </c>
      <c r="R16" s="8">
        <v>-63</v>
      </c>
      <c r="S16" s="8">
        <v>-28</v>
      </c>
      <c r="T16" s="8">
        <v>-35</v>
      </c>
      <c r="V16" s="8">
        <v>-149</v>
      </c>
      <c r="W16" s="8">
        <f t="shared" ref="W16:W19" si="1">+V16-X16-Y16</f>
        <v>-34</v>
      </c>
      <c r="X16" s="8">
        <v>-37</v>
      </c>
      <c r="Y16" s="8">
        <v>-78</v>
      </c>
      <c r="Z16" s="8">
        <v>-41</v>
      </c>
      <c r="AA16" s="8">
        <v>-37</v>
      </c>
      <c r="AC16" s="8">
        <v>-170</v>
      </c>
      <c r="AD16" s="8">
        <v>-45</v>
      </c>
      <c r="AE16" s="8">
        <v>-41</v>
      </c>
      <c r="AF16" s="8">
        <v>-84</v>
      </c>
      <c r="AG16" s="8">
        <v>-46</v>
      </c>
      <c r="AH16" s="8">
        <v>-38</v>
      </c>
      <c r="AI16" s="8"/>
      <c r="AJ16" s="8">
        <v>-143</v>
      </c>
      <c r="AK16" s="8">
        <v>-35</v>
      </c>
      <c r="AL16" s="8">
        <v>-36</v>
      </c>
      <c r="AM16" s="8">
        <v>-72</v>
      </c>
      <c r="AN16" s="8">
        <v>-36</v>
      </c>
      <c r="AO16" s="8">
        <v>-36</v>
      </c>
      <c r="AP16" s="8"/>
      <c r="AQ16" s="8">
        <v>-151</v>
      </c>
      <c r="AR16" s="8">
        <v>-41</v>
      </c>
      <c r="AS16" s="8">
        <v>-37</v>
      </c>
      <c r="AT16" s="8">
        <v>-73</v>
      </c>
      <c r="AU16" s="8">
        <v>-34</v>
      </c>
      <c r="AV16" s="8">
        <v>-39</v>
      </c>
      <c r="AW16" s="8"/>
      <c r="AX16" s="8">
        <v>-159</v>
      </c>
      <c r="AY16" s="8">
        <v>-43</v>
      </c>
      <c r="AZ16" s="8">
        <v>-37</v>
      </c>
      <c r="BA16" s="8">
        <v>-79</v>
      </c>
      <c r="BB16" s="8">
        <v>-38</v>
      </c>
      <c r="BC16" s="8">
        <v>-41</v>
      </c>
      <c r="BD16" s="8"/>
      <c r="BE16" s="8">
        <v>-147</v>
      </c>
      <c r="BF16" s="8">
        <v>-47</v>
      </c>
      <c r="BG16" s="8">
        <v>-33</v>
      </c>
      <c r="BH16" s="8">
        <v>-67</v>
      </c>
      <c r="BI16" s="8">
        <v>-36</v>
      </c>
      <c r="BJ16" s="8">
        <v>-31</v>
      </c>
      <c r="BK16" s="8"/>
      <c r="BL16" s="8">
        <v>-101.809</v>
      </c>
      <c r="BM16" s="8">
        <v>-26</v>
      </c>
      <c r="BN16" s="8">
        <v>-24</v>
      </c>
      <c r="BO16" s="8">
        <v>-52</v>
      </c>
      <c r="BP16" s="8">
        <v>-26</v>
      </c>
      <c r="BQ16" s="8">
        <v>-26</v>
      </c>
      <c r="BR16" s="8"/>
      <c r="BS16" s="8">
        <v>-104.17100000000001</v>
      </c>
      <c r="BT16" s="8">
        <v>-31</v>
      </c>
      <c r="BU16" s="8">
        <v>-24.9</v>
      </c>
      <c r="BV16" s="8">
        <v>-48.5</v>
      </c>
      <c r="BW16" s="8">
        <v>-25</v>
      </c>
      <c r="BX16" s="8">
        <v>-24.5</v>
      </c>
      <c r="BY16" s="8"/>
      <c r="BZ16" s="8">
        <v>-110</v>
      </c>
      <c r="CA16" s="8"/>
      <c r="CB16" s="8"/>
      <c r="CC16" s="8"/>
      <c r="CD16" s="8"/>
      <c r="CE16" s="8"/>
    </row>
    <row r="17" spans="3:83" s="3" customFormat="1" ht="17.100000000000001" customHeight="1" x14ac:dyDescent="0.25">
      <c r="C17" s="3" t="s">
        <v>99</v>
      </c>
      <c r="D17" s="70">
        <v>-94</v>
      </c>
      <c r="E17" s="70">
        <v>-51</v>
      </c>
      <c r="F17" s="8">
        <v>-43</v>
      </c>
      <c r="H17" s="8">
        <v>-198</v>
      </c>
      <c r="I17" s="8">
        <v>-44</v>
      </c>
      <c r="J17" s="8">
        <v>-55</v>
      </c>
      <c r="K17" s="8">
        <v>-99</v>
      </c>
      <c r="L17" s="8">
        <v>-51</v>
      </c>
      <c r="M17" s="8">
        <v>-48</v>
      </c>
      <c r="O17" s="8">
        <v>-209</v>
      </c>
      <c r="P17" s="8">
        <v>-53</v>
      </c>
      <c r="Q17" s="8">
        <v>-53</v>
      </c>
      <c r="R17" s="8">
        <v>-103</v>
      </c>
      <c r="S17" s="8">
        <v>-57</v>
      </c>
      <c r="T17" s="8">
        <v>-46</v>
      </c>
      <c r="V17" s="8">
        <v>-197</v>
      </c>
      <c r="W17" s="8">
        <f t="shared" si="1"/>
        <v>-48</v>
      </c>
      <c r="X17" s="8">
        <v>-46</v>
      </c>
      <c r="Y17" s="8">
        <v>-103</v>
      </c>
      <c r="Z17" s="8">
        <v>-57</v>
      </c>
      <c r="AA17" s="8">
        <v>-46</v>
      </c>
      <c r="AC17" s="8">
        <v>-222</v>
      </c>
      <c r="AD17" s="8">
        <v>-65</v>
      </c>
      <c r="AE17" s="8">
        <v>-53</v>
      </c>
      <c r="AF17" s="8">
        <v>-104</v>
      </c>
      <c r="AG17" s="8">
        <v>-55</v>
      </c>
      <c r="AH17" s="8">
        <v>-49</v>
      </c>
      <c r="AI17" s="8"/>
      <c r="AJ17" s="8">
        <v>-186</v>
      </c>
      <c r="AK17" s="8">
        <v>-51</v>
      </c>
      <c r="AL17" s="8">
        <v>-46</v>
      </c>
      <c r="AM17" s="8">
        <v>-89</v>
      </c>
      <c r="AN17" s="8">
        <v>-43</v>
      </c>
      <c r="AO17" s="8">
        <v>-46</v>
      </c>
      <c r="AP17" s="8"/>
      <c r="AQ17" s="8">
        <v>-168</v>
      </c>
      <c r="AR17" s="8">
        <v>-33</v>
      </c>
      <c r="AS17" s="8">
        <v>-45</v>
      </c>
      <c r="AT17" s="8">
        <v>-90</v>
      </c>
      <c r="AU17" s="8">
        <v>-36</v>
      </c>
      <c r="AV17" s="8">
        <v>-54</v>
      </c>
      <c r="AW17" s="8"/>
      <c r="AX17" s="8">
        <v>-180</v>
      </c>
      <c r="AY17" s="8">
        <v>-50</v>
      </c>
      <c r="AZ17" s="8">
        <v>-43</v>
      </c>
      <c r="BA17" s="8">
        <v>-87</v>
      </c>
      <c r="BB17" s="8">
        <v>-44</v>
      </c>
      <c r="BC17" s="8">
        <v>-43</v>
      </c>
      <c r="BD17" s="8"/>
      <c r="BE17" s="8">
        <v>-132</v>
      </c>
      <c r="BF17" s="8">
        <v>-30</v>
      </c>
      <c r="BG17" s="8">
        <v>-34</v>
      </c>
      <c r="BH17" s="8">
        <v>-68</v>
      </c>
      <c r="BI17" s="8">
        <v>-37</v>
      </c>
      <c r="BJ17" s="8">
        <v>-31</v>
      </c>
      <c r="BK17" s="8"/>
      <c r="BL17" s="8">
        <v>-108.85899999999999</v>
      </c>
      <c r="BM17" s="8">
        <v>-27</v>
      </c>
      <c r="BN17" s="8">
        <v>-24</v>
      </c>
      <c r="BO17" s="8">
        <v>-58</v>
      </c>
      <c r="BP17" s="8">
        <v>-30</v>
      </c>
      <c r="BQ17" s="8">
        <v>-28</v>
      </c>
      <c r="BR17" s="8"/>
      <c r="BS17" s="8">
        <v>-100.57</v>
      </c>
      <c r="BT17" s="8">
        <v>-18</v>
      </c>
      <c r="BU17" s="8">
        <v>-26</v>
      </c>
      <c r="BV17" s="8">
        <v>-57.2</v>
      </c>
      <c r="BW17" s="8">
        <v>-28.5</v>
      </c>
      <c r="BX17" s="8">
        <v>-27.7</v>
      </c>
      <c r="BY17" s="8"/>
      <c r="BZ17" s="8">
        <v>-122</v>
      </c>
      <c r="CA17" s="8">
        <v>-78</v>
      </c>
      <c r="CB17" s="8">
        <v>-49.1</v>
      </c>
      <c r="CC17" s="8">
        <v>-104.9</v>
      </c>
      <c r="CD17" s="8">
        <v>-53.7</v>
      </c>
      <c r="CE17" s="8">
        <v>-51.2</v>
      </c>
    </row>
    <row r="18" spans="3:83" s="3" customFormat="1" ht="17.100000000000001" customHeight="1" x14ac:dyDescent="0.25">
      <c r="C18" s="3" t="s">
        <v>100</v>
      </c>
      <c r="D18" s="70">
        <v>-2</v>
      </c>
      <c r="E18" s="70">
        <v>-1</v>
      </c>
      <c r="F18" s="8">
        <v>-1</v>
      </c>
      <c r="H18" s="8">
        <v>-6</v>
      </c>
      <c r="I18" s="8">
        <v>-1</v>
      </c>
      <c r="J18" s="8">
        <v>-2</v>
      </c>
      <c r="K18" s="8">
        <v>-3</v>
      </c>
      <c r="L18" s="8">
        <v>-1</v>
      </c>
      <c r="M18" s="8">
        <v>-2</v>
      </c>
      <c r="O18" s="8">
        <v>2</v>
      </c>
      <c r="P18" s="8">
        <v>1</v>
      </c>
      <c r="Q18" s="8">
        <v>9</v>
      </c>
      <c r="R18" s="8">
        <v>-8</v>
      </c>
      <c r="S18" s="8">
        <v>-6</v>
      </c>
      <c r="T18" s="8">
        <v>-2</v>
      </c>
      <c r="V18" s="8">
        <v>26</v>
      </c>
      <c r="W18" s="8">
        <f t="shared" si="1"/>
        <v>20</v>
      </c>
      <c r="X18" s="8">
        <v>-2</v>
      </c>
      <c r="Y18" s="8">
        <v>8</v>
      </c>
      <c r="Z18" s="8">
        <v>7</v>
      </c>
      <c r="AA18" s="8">
        <v>1</v>
      </c>
      <c r="AC18" s="8">
        <v>29</v>
      </c>
      <c r="AD18" s="8">
        <v>19</v>
      </c>
      <c r="AE18" s="8">
        <v>0</v>
      </c>
      <c r="AF18" s="8">
        <v>10</v>
      </c>
      <c r="AG18" s="8">
        <v>8</v>
      </c>
      <c r="AH18" s="8">
        <v>2</v>
      </c>
      <c r="AI18" s="8"/>
      <c r="AJ18" s="8">
        <v>15</v>
      </c>
      <c r="AK18" s="8">
        <v>9</v>
      </c>
      <c r="AL18" s="8">
        <v>3</v>
      </c>
      <c r="AM18" s="8">
        <v>3</v>
      </c>
      <c r="AN18" s="8">
        <v>0</v>
      </c>
      <c r="AO18" s="8">
        <v>3</v>
      </c>
      <c r="AP18" s="8"/>
      <c r="AQ18" s="8">
        <v>4</v>
      </c>
      <c r="AR18" s="8">
        <v>3</v>
      </c>
      <c r="AS18" s="8">
        <v>3</v>
      </c>
      <c r="AT18" s="8">
        <v>-2</v>
      </c>
      <c r="AU18" s="8">
        <v>-3</v>
      </c>
      <c r="AV18" s="8">
        <v>1</v>
      </c>
      <c r="AW18" s="8"/>
      <c r="AX18" s="8">
        <v>1</v>
      </c>
      <c r="AY18" s="8">
        <v>6</v>
      </c>
      <c r="AZ18" s="8">
        <v>-1</v>
      </c>
      <c r="BA18" s="8">
        <v>-4</v>
      </c>
      <c r="BB18" s="8">
        <v>-3</v>
      </c>
      <c r="BC18" s="8">
        <v>-1</v>
      </c>
      <c r="BD18" s="8"/>
      <c r="BE18" s="8">
        <v>-1</v>
      </c>
      <c r="BF18" s="8">
        <v>12</v>
      </c>
      <c r="BG18" s="8">
        <v>-5</v>
      </c>
      <c r="BH18" s="8">
        <v>-8</v>
      </c>
      <c r="BI18" s="8">
        <v>2</v>
      </c>
      <c r="BJ18" s="8">
        <v>-10</v>
      </c>
      <c r="BK18" s="8"/>
      <c r="BL18" s="8">
        <v>0.18599999999999994</v>
      </c>
      <c r="BM18" s="8">
        <v>4</v>
      </c>
      <c r="BN18" s="8">
        <v>0</v>
      </c>
      <c r="BO18" s="8">
        <v>-4</v>
      </c>
      <c r="BP18" s="8">
        <v>-4</v>
      </c>
      <c r="BQ18" s="8">
        <v>0</v>
      </c>
      <c r="BR18" s="8"/>
      <c r="BS18" s="8">
        <v>13.605</v>
      </c>
      <c r="BT18" s="8">
        <v>15</v>
      </c>
      <c r="BU18" s="8">
        <v>-1.4</v>
      </c>
      <c r="BV18" s="8">
        <v>0.3</v>
      </c>
      <c r="BW18" s="8">
        <v>-0.3</v>
      </c>
      <c r="BX18" s="8">
        <v>0.6</v>
      </c>
      <c r="BY18" s="8"/>
      <c r="BZ18" s="8">
        <v>4</v>
      </c>
      <c r="CA18" s="8">
        <v>-25</v>
      </c>
      <c r="CB18" s="8">
        <v>-0.4</v>
      </c>
      <c r="CC18" s="8">
        <v>29.1</v>
      </c>
      <c r="CD18" s="8">
        <v>-0.6</v>
      </c>
      <c r="CE18" s="8">
        <v>29.7</v>
      </c>
    </row>
    <row r="19" spans="3:83" s="14" customFormat="1" ht="17.100000000000001" customHeight="1" x14ac:dyDescent="0.25">
      <c r="C19" s="19" t="s">
        <v>26</v>
      </c>
      <c r="D19" s="73">
        <v>84</v>
      </c>
      <c r="E19" s="73">
        <v>85</v>
      </c>
      <c r="F19" s="20">
        <v>-1</v>
      </c>
      <c r="G19" s="19"/>
      <c r="H19" s="20">
        <f>SUM(H14:H18)</f>
        <v>291</v>
      </c>
      <c r="I19" s="20">
        <f>SUM(I14:I18)</f>
        <v>62</v>
      </c>
      <c r="J19" s="20">
        <f>SUM(J14:J18)</f>
        <v>93</v>
      </c>
      <c r="K19" s="20">
        <f>SUM(K14:K18)</f>
        <v>136</v>
      </c>
      <c r="L19" s="20">
        <f>SUM(L14:L18)</f>
        <v>72</v>
      </c>
      <c r="M19" s="20">
        <v>64</v>
      </c>
      <c r="N19" s="19"/>
      <c r="O19" s="20">
        <f>SUM(O14:O18)</f>
        <v>250</v>
      </c>
      <c r="P19" s="20">
        <v>82</v>
      </c>
      <c r="Q19" s="20">
        <f>SUM(Q14:Q18)</f>
        <v>101</v>
      </c>
      <c r="R19" s="20">
        <f>SUM(R14:R18)</f>
        <v>67</v>
      </c>
      <c r="S19" s="20">
        <f>SUM(S14:S18)</f>
        <v>41</v>
      </c>
      <c r="T19" s="20">
        <v>26</v>
      </c>
      <c r="U19" s="19"/>
      <c r="V19" s="20">
        <v>244</v>
      </c>
      <c r="W19" s="20">
        <f t="shared" si="1"/>
        <v>32</v>
      </c>
      <c r="X19" s="20">
        <v>53</v>
      </c>
      <c r="Y19" s="20">
        <v>159</v>
      </c>
      <c r="Z19" s="20">
        <v>87</v>
      </c>
      <c r="AA19" s="20">
        <v>72</v>
      </c>
      <c r="AB19" s="19"/>
      <c r="AC19" s="20">
        <v>657</v>
      </c>
      <c r="AD19" s="20">
        <v>111</v>
      </c>
      <c r="AE19" s="20">
        <v>160</v>
      </c>
      <c r="AF19" s="20">
        <v>386</v>
      </c>
      <c r="AG19" s="20">
        <v>227</v>
      </c>
      <c r="AH19" s="20">
        <v>159</v>
      </c>
      <c r="AI19" s="20"/>
      <c r="AJ19" s="20">
        <v>591</v>
      </c>
      <c r="AK19" s="20">
        <v>139</v>
      </c>
      <c r="AL19" s="20">
        <v>171</v>
      </c>
      <c r="AM19" s="20">
        <v>281</v>
      </c>
      <c r="AN19" s="20">
        <v>172</v>
      </c>
      <c r="AO19" s="20">
        <v>109</v>
      </c>
      <c r="AP19" s="20"/>
      <c r="AQ19" s="20">
        <v>521</v>
      </c>
      <c r="AR19" s="20">
        <v>125</v>
      </c>
      <c r="AS19" s="20">
        <v>162</v>
      </c>
      <c r="AT19" s="20">
        <v>234</v>
      </c>
      <c r="AU19" s="20">
        <v>104</v>
      </c>
      <c r="AV19" s="20">
        <v>130</v>
      </c>
      <c r="AW19" s="20"/>
      <c r="AX19" s="20">
        <v>539</v>
      </c>
      <c r="AY19" s="20">
        <v>104</v>
      </c>
      <c r="AZ19" s="20">
        <v>182</v>
      </c>
      <c r="BA19" s="20">
        <v>253</v>
      </c>
      <c r="BB19" s="20">
        <v>156</v>
      </c>
      <c r="BC19" s="20">
        <v>97</v>
      </c>
      <c r="BD19" s="20"/>
      <c r="BE19" s="20">
        <v>410</v>
      </c>
      <c r="BF19" s="20">
        <v>149</v>
      </c>
      <c r="BG19" s="20">
        <v>127</v>
      </c>
      <c r="BH19" s="20">
        <v>134</v>
      </c>
      <c r="BI19" s="20">
        <v>110</v>
      </c>
      <c r="BJ19" s="20">
        <v>24</v>
      </c>
      <c r="BK19" s="20"/>
      <c r="BL19" s="20">
        <v>241.98000000000005</v>
      </c>
      <c r="BM19" s="20">
        <v>80</v>
      </c>
      <c r="BN19" s="20">
        <v>66</v>
      </c>
      <c r="BO19" s="20">
        <v>96</v>
      </c>
      <c r="BP19" s="20">
        <v>65</v>
      </c>
      <c r="BQ19" s="20">
        <v>32</v>
      </c>
      <c r="BR19" s="20"/>
      <c r="BS19" s="20">
        <v>213.64800000000011</v>
      </c>
      <c r="BT19" s="20">
        <v>51</v>
      </c>
      <c r="BU19" s="20">
        <v>63.2</v>
      </c>
      <c r="BV19" s="20">
        <v>99.8</v>
      </c>
      <c r="BW19" s="20">
        <v>64.5</v>
      </c>
      <c r="BX19" s="20">
        <v>35.299999999999997</v>
      </c>
      <c r="BY19" s="20"/>
      <c r="BZ19" s="20">
        <v>182</v>
      </c>
      <c r="CA19" s="20">
        <v>13</v>
      </c>
      <c r="CB19" s="20">
        <v>62.3</v>
      </c>
      <c r="CC19" s="20">
        <v>106.7</v>
      </c>
      <c r="CD19" s="20">
        <v>56.7</v>
      </c>
      <c r="CE19" s="20">
        <v>50</v>
      </c>
    </row>
    <row r="20" spans="3:83" s="3" customFormat="1" ht="4.3499999999999996" customHeight="1" x14ac:dyDescent="0.25">
      <c r="D20" s="70"/>
      <c r="E20" s="70"/>
      <c r="F20" s="8"/>
      <c r="H20" s="8"/>
      <c r="I20" s="8"/>
      <c r="J20" s="8"/>
      <c r="K20" s="8"/>
      <c r="L20" s="8"/>
      <c r="M20" s="8"/>
      <c r="O20" s="8"/>
      <c r="P20" s="8"/>
      <c r="Q20" s="8"/>
      <c r="R20" s="8"/>
      <c r="S20" s="8"/>
      <c r="T20" s="8"/>
      <c r="V20" s="8"/>
      <c r="W20" s="8"/>
      <c r="X20" s="8"/>
      <c r="Y20" s="8"/>
      <c r="Z20" s="8"/>
      <c r="AA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row>
    <row r="21" spans="3:83" s="3" customFormat="1" ht="17.100000000000001" customHeight="1" x14ac:dyDescent="0.25">
      <c r="C21" s="3" t="s">
        <v>92</v>
      </c>
      <c r="D21" s="70">
        <v>-84</v>
      </c>
      <c r="E21" s="70">
        <v>-42</v>
      </c>
      <c r="F21" s="8">
        <v>-42</v>
      </c>
      <c r="H21" s="8">
        <v>-179</v>
      </c>
      <c r="I21" s="8">
        <v>-43</v>
      </c>
      <c r="J21" s="8">
        <v>-40</v>
      </c>
      <c r="K21" s="8">
        <v>-96</v>
      </c>
      <c r="L21" s="8">
        <v>-48</v>
      </c>
      <c r="M21" s="8">
        <v>-48</v>
      </c>
      <c r="O21" s="8">
        <v>-187</v>
      </c>
      <c r="P21" s="8">
        <v>-46</v>
      </c>
      <c r="Q21" s="8">
        <v>-48</v>
      </c>
      <c r="R21" s="8">
        <v>-93</v>
      </c>
      <c r="S21" s="8">
        <v>-46</v>
      </c>
      <c r="T21" s="8">
        <v>-47</v>
      </c>
      <c r="V21" s="8">
        <v>-187</v>
      </c>
      <c r="W21" s="8">
        <f>+V21-X21-Y21</f>
        <v>-47</v>
      </c>
      <c r="X21" s="8">
        <v>-40</v>
      </c>
      <c r="Y21" s="8">
        <v>-100</v>
      </c>
      <c r="Z21" s="8">
        <v>-49</v>
      </c>
      <c r="AA21" s="8">
        <v>-51</v>
      </c>
      <c r="AC21" s="8">
        <v>-202</v>
      </c>
      <c r="AD21" s="8">
        <v>-53</v>
      </c>
      <c r="AE21" s="8">
        <v>-50</v>
      </c>
      <c r="AF21" s="8">
        <v>-99</v>
      </c>
      <c r="AG21" s="8">
        <v>-50</v>
      </c>
      <c r="AH21" s="8">
        <v>-49</v>
      </c>
      <c r="AI21" s="8"/>
      <c r="AJ21" s="8">
        <v>-183</v>
      </c>
      <c r="AK21" s="8">
        <v>-45</v>
      </c>
      <c r="AL21" s="8">
        <v>-46</v>
      </c>
      <c r="AM21" s="8">
        <v>-92</v>
      </c>
      <c r="AN21" s="8">
        <v>-47</v>
      </c>
      <c r="AO21" s="8">
        <v>-45</v>
      </c>
      <c r="AP21" s="8"/>
      <c r="AQ21" s="8">
        <v>-189</v>
      </c>
      <c r="AR21" s="8">
        <v>-51</v>
      </c>
      <c r="AS21" s="8">
        <v>-46</v>
      </c>
      <c r="AT21" s="8">
        <v>-92</v>
      </c>
      <c r="AU21" s="8">
        <v>-47</v>
      </c>
      <c r="AV21" s="8">
        <v>-45</v>
      </c>
      <c r="AW21" s="8"/>
      <c r="AX21" s="8">
        <v>-173</v>
      </c>
      <c r="AY21" s="8">
        <v>-44</v>
      </c>
      <c r="AZ21" s="8">
        <v>-45</v>
      </c>
      <c r="BA21" s="8">
        <v>-84</v>
      </c>
      <c r="BB21" s="8">
        <v>-42</v>
      </c>
      <c r="BC21" s="8">
        <v>-42</v>
      </c>
      <c r="BD21" s="8"/>
      <c r="BE21" s="8">
        <v>-162</v>
      </c>
      <c r="BF21" s="8">
        <v>-47</v>
      </c>
      <c r="BG21" s="8">
        <v>-40</v>
      </c>
      <c r="BH21" s="8">
        <v>-75</v>
      </c>
      <c r="BI21" s="8">
        <v>-48</v>
      </c>
      <c r="BJ21" s="8">
        <v>-27</v>
      </c>
      <c r="BK21" s="8"/>
      <c r="BL21" s="8">
        <v>-77.704999999999998</v>
      </c>
      <c r="BM21" s="8">
        <v>-20</v>
      </c>
      <c r="BN21" s="8">
        <v>-20</v>
      </c>
      <c r="BO21" s="8">
        <v>-38</v>
      </c>
      <c r="BP21" s="8">
        <v>-19</v>
      </c>
      <c r="BQ21" s="8">
        <v>-19</v>
      </c>
      <c r="BR21" s="8"/>
      <c r="BS21" s="8">
        <v>-82.629000000000005</v>
      </c>
      <c r="BT21" s="8">
        <v>-22</v>
      </c>
      <c r="BU21" s="8">
        <v>-18.8</v>
      </c>
      <c r="BV21" s="8">
        <v>-42.6</v>
      </c>
      <c r="BW21" s="8">
        <v>-21.9</v>
      </c>
      <c r="BX21" s="8">
        <v>-20.7</v>
      </c>
      <c r="BY21" s="8"/>
      <c r="BZ21" s="8">
        <v>-93</v>
      </c>
      <c r="CA21" s="8">
        <v>-23</v>
      </c>
      <c r="CB21" s="8">
        <v>-22.9</v>
      </c>
      <c r="CC21" s="8">
        <v>-47.1</v>
      </c>
      <c r="CD21" s="8">
        <v>-24.4</v>
      </c>
      <c r="CE21" s="8">
        <v>-22.7</v>
      </c>
    </row>
    <row r="22" spans="3:83" s="3" customFormat="1" ht="17.100000000000001" customHeight="1" x14ac:dyDescent="0.25">
      <c r="C22" s="3" t="s">
        <v>101</v>
      </c>
      <c r="D22" s="70">
        <v>0</v>
      </c>
      <c r="E22" s="70">
        <v>0</v>
      </c>
      <c r="F22" s="8">
        <v>0</v>
      </c>
      <c r="H22" s="8">
        <v>0</v>
      </c>
      <c r="I22" s="8">
        <v>0</v>
      </c>
      <c r="J22" s="8">
        <v>0</v>
      </c>
      <c r="K22" s="8">
        <v>0</v>
      </c>
      <c r="L22" s="8">
        <v>0</v>
      </c>
      <c r="M22" s="8">
        <v>0</v>
      </c>
      <c r="O22" s="8">
        <v>0</v>
      </c>
      <c r="P22" s="8">
        <v>0</v>
      </c>
      <c r="Q22" s="8">
        <v>0</v>
      </c>
      <c r="R22" s="8">
        <v>0</v>
      </c>
      <c r="S22" s="8">
        <v>0</v>
      </c>
      <c r="T22" s="8">
        <v>0</v>
      </c>
      <c r="V22" s="8">
        <v>0</v>
      </c>
      <c r="W22" s="8">
        <f>+V22-X22-Y22</f>
        <v>0</v>
      </c>
      <c r="X22" s="8">
        <v>0</v>
      </c>
      <c r="Y22" s="8">
        <v>0</v>
      </c>
      <c r="Z22" s="8">
        <v>0</v>
      </c>
      <c r="AA22" s="8">
        <v>0</v>
      </c>
      <c r="AC22" s="8">
        <v>0</v>
      </c>
      <c r="AD22" s="8">
        <v>0</v>
      </c>
      <c r="AE22" s="8"/>
      <c r="AF22" s="8"/>
      <c r="AG22" s="8"/>
      <c r="AH22" s="8">
        <v>0</v>
      </c>
      <c r="AI22" s="8"/>
      <c r="AJ22" s="8">
        <v>0</v>
      </c>
      <c r="AK22" s="8">
        <v>0</v>
      </c>
      <c r="AL22" s="8">
        <v>0</v>
      </c>
      <c r="AM22" s="8">
        <v>0</v>
      </c>
      <c r="AN22" s="8">
        <v>0</v>
      </c>
      <c r="AO22" s="8">
        <v>0</v>
      </c>
      <c r="AP22" s="8"/>
      <c r="AQ22" s="8">
        <v>0</v>
      </c>
      <c r="AR22" s="8">
        <v>0</v>
      </c>
      <c r="AS22" s="8">
        <v>0</v>
      </c>
      <c r="AT22" s="8">
        <v>0</v>
      </c>
      <c r="AU22" s="8">
        <v>0</v>
      </c>
      <c r="AV22" s="8">
        <v>0</v>
      </c>
      <c r="AW22" s="8"/>
      <c r="AX22" s="8">
        <v>0</v>
      </c>
      <c r="AY22" s="8"/>
      <c r="AZ22" s="8">
        <v>0</v>
      </c>
      <c r="BA22" s="8">
        <v>0</v>
      </c>
      <c r="BB22" s="8">
        <v>0</v>
      </c>
      <c r="BC22" s="8">
        <v>0</v>
      </c>
      <c r="BD22" s="8"/>
      <c r="BE22" s="8">
        <v>-20</v>
      </c>
      <c r="BF22" s="8">
        <v>-20</v>
      </c>
      <c r="BG22" s="8">
        <v>0</v>
      </c>
      <c r="BH22" s="8">
        <v>0</v>
      </c>
      <c r="BI22" s="8">
        <v>0</v>
      </c>
      <c r="BJ22" s="8">
        <v>0</v>
      </c>
      <c r="BK22" s="8"/>
      <c r="BL22" s="8">
        <v>0</v>
      </c>
      <c r="BM22" s="8"/>
      <c r="BN22" s="8"/>
      <c r="BO22" s="8">
        <v>0</v>
      </c>
      <c r="BP22" s="8">
        <v>0</v>
      </c>
      <c r="BQ22" s="8">
        <v>0</v>
      </c>
      <c r="BR22" s="8"/>
      <c r="BS22" s="8">
        <v>-8.620000000000001</v>
      </c>
      <c r="BT22" s="8">
        <v>-9</v>
      </c>
      <c r="BU22" s="8">
        <v>0</v>
      </c>
      <c r="BV22" s="8">
        <v>0</v>
      </c>
      <c r="BW22" s="8">
        <v>0</v>
      </c>
      <c r="BX22" s="8">
        <v>0</v>
      </c>
      <c r="BY22" s="8"/>
      <c r="BZ22" s="8">
        <v>-9</v>
      </c>
      <c r="CA22" s="8">
        <v>-7</v>
      </c>
      <c r="CB22" s="8">
        <v>-2.2000000000000002</v>
      </c>
      <c r="CC22" s="8">
        <v>0</v>
      </c>
      <c r="CD22" s="8"/>
      <c r="CE22" s="8"/>
    </row>
    <row r="23" spans="3:83" s="14" customFormat="1" ht="17.100000000000001" customHeight="1" x14ac:dyDescent="0.25">
      <c r="C23" s="19" t="s">
        <v>28</v>
      </c>
      <c r="D23" s="73">
        <v>0</v>
      </c>
      <c r="E23" s="73">
        <v>43</v>
      </c>
      <c r="F23" s="20">
        <v>-43</v>
      </c>
      <c r="G23" s="19"/>
      <c r="H23" s="20">
        <f>SUM(H19:H22)</f>
        <v>112</v>
      </c>
      <c r="I23" s="20">
        <f>SUM(I19:I22)</f>
        <v>19</v>
      </c>
      <c r="J23" s="20">
        <f>SUM(J19:J22)</f>
        <v>53</v>
      </c>
      <c r="K23" s="20">
        <f>SUM(K19:K22)</f>
        <v>40</v>
      </c>
      <c r="L23" s="20">
        <f>SUM(L19:L22)</f>
        <v>24</v>
      </c>
      <c r="M23" s="20">
        <v>16</v>
      </c>
      <c r="N23" s="19"/>
      <c r="O23" s="20">
        <f>SUM(O19:O22)</f>
        <v>63</v>
      </c>
      <c r="P23" s="20">
        <v>36</v>
      </c>
      <c r="Q23" s="20">
        <f>SUM(Q19:Q22)</f>
        <v>53</v>
      </c>
      <c r="R23" s="20">
        <f>SUM(R19:R22)</f>
        <v>-26</v>
      </c>
      <c r="S23" s="20">
        <f>SUM(S19:S22)</f>
        <v>-5</v>
      </c>
      <c r="T23" s="20">
        <v>-21</v>
      </c>
      <c r="U23" s="19"/>
      <c r="V23" s="20">
        <v>57</v>
      </c>
      <c r="W23" s="20">
        <f>+V23-X23-Y23</f>
        <v>-15</v>
      </c>
      <c r="X23" s="20">
        <v>13</v>
      </c>
      <c r="Y23" s="20">
        <v>59</v>
      </c>
      <c r="Z23" s="20">
        <v>38</v>
      </c>
      <c r="AA23" s="20">
        <v>21</v>
      </c>
      <c r="AB23" s="19"/>
      <c r="AC23" s="20">
        <v>455</v>
      </c>
      <c r="AD23" s="20">
        <v>58</v>
      </c>
      <c r="AE23" s="20">
        <v>110</v>
      </c>
      <c r="AF23" s="20">
        <v>287</v>
      </c>
      <c r="AG23" s="20">
        <v>177</v>
      </c>
      <c r="AH23" s="20">
        <v>110</v>
      </c>
      <c r="AI23" s="20"/>
      <c r="AJ23" s="20">
        <v>408</v>
      </c>
      <c r="AK23" s="20">
        <v>94</v>
      </c>
      <c r="AL23" s="20">
        <v>125</v>
      </c>
      <c r="AM23" s="20">
        <v>189</v>
      </c>
      <c r="AN23" s="20">
        <v>125</v>
      </c>
      <c r="AO23" s="20">
        <v>64</v>
      </c>
      <c r="AP23" s="20"/>
      <c r="AQ23" s="20">
        <v>332</v>
      </c>
      <c r="AR23" s="20">
        <v>74</v>
      </c>
      <c r="AS23" s="20">
        <v>116</v>
      </c>
      <c r="AT23" s="20">
        <v>142</v>
      </c>
      <c r="AU23" s="20">
        <v>57</v>
      </c>
      <c r="AV23" s="20">
        <v>85</v>
      </c>
      <c r="AW23" s="20"/>
      <c r="AX23" s="20">
        <v>366</v>
      </c>
      <c r="AY23" s="20">
        <v>60</v>
      </c>
      <c r="AZ23" s="20">
        <v>137</v>
      </c>
      <c r="BA23" s="20">
        <v>169</v>
      </c>
      <c r="BB23" s="20">
        <v>114</v>
      </c>
      <c r="BC23" s="20">
        <v>55</v>
      </c>
      <c r="BD23" s="20"/>
      <c r="BE23" s="20">
        <v>228</v>
      </c>
      <c r="BF23" s="20">
        <v>82</v>
      </c>
      <c r="BG23" s="20">
        <v>87</v>
      </c>
      <c r="BH23" s="20">
        <v>59</v>
      </c>
      <c r="BI23" s="20">
        <v>62</v>
      </c>
      <c r="BJ23" s="20">
        <v>-3</v>
      </c>
      <c r="BK23" s="20"/>
      <c r="BL23" s="20">
        <v>164.27500000000003</v>
      </c>
      <c r="BM23" s="20">
        <v>152</v>
      </c>
      <c r="BN23" s="20">
        <v>60</v>
      </c>
      <c r="BO23" s="20">
        <v>58</v>
      </c>
      <c r="BP23" s="20">
        <v>46</v>
      </c>
      <c r="BQ23" s="20">
        <v>13</v>
      </c>
      <c r="BR23" s="20"/>
      <c r="BS23" s="20">
        <v>122.39900000000011</v>
      </c>
      <c r="BT23" s="20">
        <v>20</v>
      </c>
      <c r="BU23" s="20">
        <v>44.5</v>
      </c>
      <c r="BV23" s="20">
        <v>57.2</v>
      </c>
      <c r="BW23" s="20">
        <v>42.6</v>
      </c>
      <c r="BX23" s="20">
        <v>14.6</v>
      </c>
      <c r="BY23" s="20"/>
      <c r="BZ23" s="20">
        <v>80</v>
      </c>
      <c r="CA23" s="20">
        <v>-17</v>
      </c>
      <c r="CB23" s="20">
        <v>37.200000000000003</v>
      </c>
      <c r="CC23" s="20">
        <v>59.6</v>
      </c>
      <c r="CD23" s="20">
        <v>32.299999999999997</v>
      </c>
      <c r="CE23" s="20">
        <v>27.3</v>
      </c>
    </row>
    <row r="24" spans="3:83" s="3" customFormat="1" ht="4.3499999999999996" customHeight="1" x14ac:dyDescent="0.25">
      <c r="D24" s="70"/>
      <c r="E24" s="70"/>
      <c r="F24" s="8"/>
      <c r="H24" s="8"/>
      <c r="I24" s="8"/>
      <c r="J24" s="8"/>
      <c r="K24" s="8"/>
      <c r="L24" s="8"/>
      <c r="M24" s="8"/>
      <c r="O24" s="8"/>
      <c r="P24" s="8"/>
      <c r="Q24" s="8"/>
      <c r="R24" s="8"/>
      <c r="S24" s="8"/>
      <c r="T24" s="8"/>
      <c r="V24" s="8"/>
      <c r="W24" s="8"/>
      <c r="X24" s="8"/>
      <c r="Y24" s="8"/>
      <c r="Z24" s="8"/>
      <c r="AA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row>
    <row r="25" spans="3:83" s="3" customFormat="1" ht="17.100000000000001" customHeight="1" x14ac:dyDescent="0.25">
      <c r="C25" s="3" t="s">
        <v>102</v>
      </c>
      <c r="D25" s="70">
        <v>0</v>
      </c>
      <c r="E25" s="70">
        <v>0</v>
      </c>
      <c r="F25" s="8">
        <v>0</v>
      </c>
      <c r="H25" s="8">
        <v>-669</v>
      </c>
      <c r="I25" s="8">
        <v>-14</v>
      </c>
      <c r="J25" s="8">
        <v>-43</v>
      </c>
      <c r="K25" s="8">
        <v>-612</v>
      </c>
      <c r="L25" s="8">
        <v>-612</v>
      </c>
      <c r="M25" s="8">
        <v>0</v>
      </c>
      <c r="O25" s="8">
        <v>-22</v>
      </c>
      <c r="P25" s="8">
        <v>129</v>
      </c>
      <c r="Q25" s="8">
        <v>-9</v>
      </c>
      <c r="R25" s="8">
        <v>-142</v>
      </c>
      <c r="S25" s="8">
        <v>-13</v>
      </c>
      <c r="T25" s="8">
        <v>-129</v>
      </c>
      <c r="V25" s="8">
        <v>-287</v>
      </c>
      <c r="W25" s="8">
        <f>+V25-X25-Y25</f>
        <v>-81</v>
      </c>
      <c r="X25" s="8">
        <v>-32</v>
      </c>
      <c r="Y25" s="8">
        <v>-174</v>
      </c>
      <c r="Z25" s="8">
        <v>-165</v>
      </c>
      <c r="AA25" s="8">
        <v>-9</v>
      </c>
      <c r="AC25" s="8">
        <v>-42</v>
      </c>
      <c r="AD25" s="8">
        <v>-14</v>
      </c>
      <c r="AE25" s="8">
        <v>-9</v>
      </c>
      <c r="AF25" s="8">
        <v>-19</v>
      </c>
      <c r="AG25" s="8">
        <v>-9</v>
      </c>
      <c r="AH25" s="8">
        <v>-10</v>
      </c>
      <c r="AI25" s="8"/>
      <c r="AJ25" s="8">
        <v>-31</v>
      </c>
      <c r="AK25" s="8">
        <v>-27</v>
      </c>
      <c r="AL25" s="8">
        <v>-4</v>
      </c>
      <c r="AM25" s="8">
        <v>0</v>
      </c>
      <c r="AN25" s="8">
        <v>0</v>
      </c>
      <c r="AO25" s="8">
        <v>0</v>
      </c>
      <c r="AP25" s="8"/>
      <c r="AQ25" s="8">
        <v>0</v>
      </c>
      <c r="AR25" s="8">
        <v>0</v>
      </c>
      <c r="AS25" s="8">
        <v>0</v>
      </c>
      <c r="AT25" s="8">
        <v>0</v>
      </c>
      <c r="AU25" s="8">
        <v>0</v>
      </c>
      <c r="AV25" s="8">
        <v>0</v>
      </c>
      <c r="AW25" s="8"/>
      <c r="AX25" s="8">
        <v>-8</v>
      </c>
      <c r="AY25" s="8">
        <v>-8</v>
      </c>
      <c r="AZ25" s="8">
        <v>0</v>
      </c>
      <c r="BA25" s="8">
        <v>0</v>
      </c>
      <c r="BB25" s="8">
        <v>0</v>
      </c>
      <c r="BC25" s="8">
        <v>0</v>
      </c>
      <c r="BD25" s="8"/>
      <c r="BE25" s="8">
        <v>-65</v>
      </c>
      <c r="BF25" s="8">
        <v>-65</v>
      </c>
      <c r="BG25" s="8">
        <v>0</v>
      </c>
      <c r="BH25" s="8">
        <v>0</v>
      </c>
      <c r="BI25" s="8">
        <v>0</v>
      </c>
      <c r="BJ25" s="8">
        <v>0</v>
      </c>
      <c r="BK25" s="8"/>
      <c r="BL25" s="8">
        <v>-30</v>
      </c>
      <c r="BM25" s="8">
        <v>-30</v>
      </c>
      <c r="BN25" s="8">
        <v>0</v>
      </c>
      <c r="BO25" s="8">
        <v>0</v>
      </c>
      <c r="BP25" s="8">
        <v>0</v>
      </c>
      <c r="BQ25" s="8">
        <v>0</v>
      </c>
      <c r="BR25" s="8"/>
      <c r="BS25" s="8">
        <v>3</v>
      </c>
      <c r="BT25" s="8">
        <v>3</v>
      </c>
      <c r="BU25" s="8">
        <v>0</v>
      </c>
      <c r="BV25" s="8">
        <v>0</v>
      </c>
      <c r="BW25" s="8">
        <v>0</v>
      </c>
      <c r="BX25" s="8">
        <v>0</v>
      </c>
      <c r="BY25" s="8"/>
      <c r="BZ25" s="8">
        <v>50</v>
      </c>
      <c r="CA25" s="8">
        <v>50</v>
      </c>
      <c r="CB25" s="8">
        <v>0</v>
      </c>
      <c r="CC25" s="8">
        <v>0</v>
      </c>
      <c r="CD25" s="8">
        <v>0</v>
      </c>
      <c r="CE25" s="8">
        <v>0</v>
      </c>
    </row>
    <row r="26" spans="3:83" s="14" customFormat="1" ht="17.100000000000001" customHeight="1" x14ac:dyDescent="0.25">
      <c r="C26" s="19" t="s">
        <v>29</v>
      </c>
      <c r="D26" s="73">
        <v>0</v>
      </c>
      <c r="E26" s="73">
        <v>43</v>
      </c>
      <c r="F26" s="20">
        <v>-43</v>
      </c>
      <c r="G26" s="19"/>
      <c r="H26" s="20">
        <f>SUM(H23:H25)</f>
        <v>-557</v>
      </c>
      <c r="I26" s="20">
        <f>SUM(I23:I25)</f>
        <v>5</v>
      </c>
      <c r="J26" s="20">
        <f>SUM(J23:J25)</f>
        <v>10</v>
      </c>
      <c r="K26" s="20">
        <f>SUM(K23:K25)</f>
        <v>-572</v>
      </c>
      <c r="L26" s="20">
        <f>SUM(L23:L25)</f>
        <v>-588</v>
      </c>
      <c r="M26" s="20">
        <v>16</v>
      </c>
      <c r="N26" s="19"/>
      <c r="O26" s="20">
        <f>SUM(O23:O25)</f>
        <v>41</v>
      </c>
      <c r="P26" s="20">
        <v>165</v>
      </c>
      <c r="Q26" s="20">
        <f>SUM(Q23:Q25)</f>
        <v>44</v>
      </c>
      <c r="R26" s="20">
        <f>SUM(R23:R25)</f>
        <v>-168</v>
      </c>
      <c r="S26" s="20">
        <f>SUM(S23:S25)</f>
        <v>-18</v>
      </c>
      <c r="T26" s="20">
        <v>-150</v>
      </c>
      <c r="U26" s="19"/>
      <c r="V26" s="20">
        <v>-230</v>
      </c>
      <c r="W26" s="20">
        <f>+V26-X26-Y26</f>
        <v>-96</v>
      </c>
      <c r="X26" s="20">
        <v>-19</v>
      </c>
      <c r="Y26" s="20">
        <v>-115</v>
      </c>
      <c r="Z26" s="20">
        <v>-127</v>
      </c>
      <c r="AA26" s="20">
        <v>12</v>
      </c>
      <c r="AB26" s="19"/>
      <c r="AC26" s="20">
        <v>413</v>
      </c>
      <c r="AD26" s="20">
        <v>44</v>
      </c>
      <c r="AE26" s="20">
        <v>101</v>
      </c>
      <c r="AF26" s="20">
        <v>268</v>
      </c>
      <c r="AG26" s="20">
        <v>168</v>
      </c>
      <c r="AH26" s="20">
        <v>100</v>
      </c>
      <c r="AI26" s="20"/>
      <c r="AJ26" s="20">
        <v>377</v>
      </c>
      <c r="AK26" s="20">
        <v>67</v>
      </c>
      <c r="AL26" s="20">
        <v>121</v>
      </c>
      <c r="AM26" s="20">
        <v>189</v>
      </c>
      <c r="AN26" s="20">
        <v>125</v>
      </c>
      <c r="AO26" s="20">
        <v>64</v>
      </c>
      <c r="AP26" s="20"/>
      <c r="AQ26" s="20">
        <v>332</v>
      </c>
      <c r="AR26" s="20">
        <v>74</v>
      </c>
      <c r="AS26" s="20">
        <v>116</v>
      </c>
      <c r="AT26" s="20">
        <v>142</v>
      </c>
      <c r="AU26" s="20">
        <v>57</v>
      </c>
      <c r="AV26" s="20">
        <v>85</v>
      </c>
      <c r="AW26" s="20"/>
      <c r="AX26" s="20">
        <v>358</v>
      </c>
      <c r="AY26" s="20">
        <v>52</v>
      </c>
      <c r="AZ26" s="20">
        <v>137</v>
      </c>
      <c r="BA26" s="20">
        <v>169</v>
      </c>
      <c r="BB26" s="20">
        <v>114</v>
      </c>
      <c r="BC26" s="20">
        <v>55</v>
      </c>
      <c r="BD26" s="20"/>
      <c r="BE26" s="20">
        <v>163</v>
      </c>
      <c r="BF26" s="20">
        <v>17</v>
      </c>
      <c r="BG26" s="20">
        <v>87</v>
      </c>
      <c r="BH26" s="20">
        <v>59</v>
      </c>
      <c r="BI26" s="20">
        <v>62</v>
      </c>
      <c r="BJ26" s="20">
        <v>-3</v>
      </c>
      <c r="BK26" s="20"/>
      <c r="BL26" s="20">
        <v>134.27500000000003</v>
      </c>
      <c r="BM26" s="20">
        <v>122</v>
      </c>
      <c r="BN26" s="20">
        <v>30</v>
      </c>
      <c r="BO26" s="20">
        <v>58</v>
      </c>
      <c r="BP26" s="20">
        <v>46</v>
      </c>
      <c r="BQ26" s="20">
        <v>13</v>
      </c>
      <c r="BR26" s="20"/>
      <c r="BS26" s="20">
        <v>125.39900000000011</v>
      </c>
      <c r="BT26" s="20">
        <v>23</v>
      </c>
      <c r="BU26" s="20">
        <v>44.5</v>
      </c>
      <c r="BV26" s="20">
        <v>57</v>
      </c>
      <c r="BW26" s="20">
        <v>42.6</v>
      </c>
      <c r="BX26" s="20">
        <v>15</v>
      </c>
      <c r="BY26" s="20"/>
      <c r="BZ26" s="20">
        <v>130</v>
      </c>
      <c r="CA26" s="20">
        <v>33</v>
      </c>
      <c r="CB26" s="20">
        <v>37.200000000000003</v>
      </c>
      <c r="CC26" s="20">
        <v>59.6</v>
      </c>
      <c r="CD26" s="20">
        <v>32.299999999999997</v>
      </c>
      <c r="CE26" s="20">
        <v>27.3</v>
      </c>
    </row>
    <row r="27" spans="3:83" s="3" customFormat="1" ht="4.3499999999999996" customHeight="1" x14ac:dyDescent="0.25">
      <c r="D27" s="70"/>
      <c r="E27" s="70"/>
      <c r="F27" s="8"/>
      <c r="H27" s="8"/>
      <c r="I27" s="8"/>
      <c r="J27" s="8"/>
      <c r="K27" s="8"/>
      <c r="L27" s="8"/>
      <c r="M27" s="8"/>
      <c r="O27" s="8"/>
      <c r="P27" s="8"/>
      <c r="Q27" s="8"/>
      <c r="R27" s="8"/>
      <c r="S27" s="8"/>
      <c r="T27" s="8"/>
      <c r="V27" s="8"/>
      <c r="W27" s="8"/>
      <c r="X27" s="8"/>
      <c r="Y27" s="8"/>
      <c r="Z27" s="8"/>
      <c r="AA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row>
    <row r="28" spans="3:83" s="3" customFormat="1" ht="17.100000000000001" customHeight="1" x14ac:dyDescent="0.25">
      <c r="C28" s="3" t="s">
        <v>103</v>
      </c>
      <c r="D28" s="70">
        <v>19</v>
      </c>
      <c r="E28" s="70">
        <v>8</v>
      </c>
      <c r="F28" s="8">
        <v>11</v>
      </c>
      <c r="H28" s="8">
        <v>45</v>
      </c>
      <c r="I28" s="8">
        <v>35</v>
      </c>
      <c r="J28" s="8">
        <v>4</v>
      </c>
      <c r="K28" s="8">
        <v>6</v>
      </c>
      <c r="L28" s="8">
        <v>3</v>
      </c>
      <c r="M28" s="8">
        <v>3</v>
      </c>
      <c r="O28" s="8">
        <v>39</v>
      </c>
      <c r="P28" s="8">
        <v>22</v>
      </c>
      <c r="Q28" s="8">
        <v>6</v>
      </c>
      <c r="R28" s="8">
        <v>11</v>
      </c>
      <c r="S28" s="8">
        <v>7</v>
      </c>
      <c r="T28" s="8">
        <v>4</v>
      </c>
      <c r="V28" s="8">
        <v>24</v>
      </c>
      <c r="W28" s="8">
        <f t="shared" ref="W28:W30" si="2">+V28-X28-Y28</f>
        <v>18</v>
      </c>
      <c r="X28" s="8">
        <v>1</v>
      </c>
      <c r="Y28" s="8">
        <v>5</v>
      </c>
      <c r="Z28" s="8">
        <v>3</v>
      </c>
      <c r="AA28" s="8">
        <v>2</v>
      </c>
      <c r="AC28" s="8">
        <v>6</v>
      </c>
      <c r="AD28" s="8">
        <v>3</v>
      </c>
      <c r="AE28" s="8">
        <v>1</v>
      </c>
      <c r="AF28" s="8">
        <v>2</v>
      </c>
      <c r="AG28" s="8">
        <v>1</v>
      </c>
      <c r="AH28" s="8">
        <v>1</v>
      </c>
      <c r="AI28" s="8"/>
      <c r="AJ28" s="8">
        <v>4</v>
      </c>
      <c r="AK28" s="8">
        <v>2</v>
      </c>
      <c r="AL28" s="8">
        <v>1</v>
      </c>
      <c r="AM28" s="8">
        <v>1</v>
      </c>
      <c r="AN28" s="8">
        <v>0</v>
      </c>
      <c r="AO28" s="8">
        <v>1</v>
      </c>
      <c r="AP28" s="8"/>
      <c r="AQ28" s="8">
        <v>2</v>
      </c>
      <c r="AR28" s="8">
        <v>0</v>
      </c>
      <c r="AS28" s="8">
        <v>0</v>
      </c>
      <c r="AT28" s="8">
        <v>2</v>
      </c>
      <c r="AU28" s="8">
        <v>1</v>
      </c>
      <c r="AV28" s="8">
        <v>1</v>
      </c>
      <c r="AW28" s="8"/>
      <c r="AX28" s="8">
        <v>1</v>
      </c>
      <c r="AY28" s="8">
        <v>0</v>
      </c>
      <c r="AZ28" s="8">
        <v>1</v>
      </c>
      <c r="BA28" s="8">
        <v>0</v>
      </c>
      <c r="BB28" s="8">
        <v>0</v>
      </c>
      <c r="BC28" s="8">
        <v>0</v>
      </c>
      <c r="BD28" s="8"/>
      <c r="BE28" s="8">
        <v>1</v>
      </c>
      <c r="BF28" s="8">
        <v>1</v>
      </c>
      <c r="BG28" s="8">
        <v>0</v>
      </c>
      <c r="BH28" s="8">
        <v>0</v>
      </c>
      <c r="BI28" s="8">
        <v>0</v>
      </c>
      <c r="BJ28" s="8">
        <v>0</v>
      </c>
      <c r="BK28" s="8"/>
      <c r="BL28" s="8">
        <v>1.4970000000000001</v>
      </c>
      <c r="BM28" s="8">
        <v>0</v>
      </c>
      <c r="BN28" s="8">
        <v>0</v>
      </c>
      <c r="BO28" s="8">
        <v>1</v>
      </c>
      <c r="BP28" s="8">
        <v>1</v>
      </c>
      <c r="BQ28" s="8">
        <v>1</v>
      </c>
      <c r="BR28" s="8"/>
      <c r="BS28" s="8">
        <v>1.24538550204058</v>
      </c>
      <c r="BT28" s="8">
        <v>1</v>
      </c>
      <c r="BU28" s="8">
        <v>0</v>
      </c>
      <c r="BV28" s="8">
        <v>0</v>
      </c>
      <c r="BW28" s="8">
        <v>0</v>
      </c>
      <c r="BX28" s="8">
        <v>0</v>
      </c>
      <c r="BY28" s="8"/>
      <c r="BZ28" s="8">
        <v>1</v>
      </c>
      <c r="CA28" s="8">
        <v>1</v>
      </c>
      <c r="CB28" s="8">
        <v>0</v>
      </c>
      <c r="CC28" s="8">
        <v>0</v>
      </c>
      <c r="CD28" s="8">
        <v>0</v>
      </c>
      <c r="CE28" s="8">
        <v>0</v>
      </c>
    </row>
    <row r="29" spans="3:83" s="3" customFormat="1" ht="17.100000000000001" customHeight="1" x14ac:dyDescent="0.25">
      <c r="C29" s="24" t="s">
        <v>104</v>
      </c>
      <c r="D29" s="74">
        <v>-38</v>
      </c>
      <c r="E29" s="74">
        <v>-20</v>
      </c>
      <c r="F29" s="25">
        <v>-18</v>
      </c>
      <c r="G29" s="24"/>
      <c r="H29" s="25">
        <v>-92</v>
      </c>
      <c r="I29" s="8">
        <v>-46</v>
      </c>
      <c r="J29" s="25">
        <v>-14</v>
      </c>
      <c r="K29" s="25">
        <v>-32</v>
      </c>
      <c r="L29" s="25">
        <v>-16</v>
      </c>
      <c r="M29" s="25">
        <v>-16</v>
      </c>
      <c r="N29" s="24"/>
      <c r="O29" s="25">
        <v>-109</v>
      </c>
      <c r="P29" s="8">
        <v>-36</v>
      </c>
      <c r="Q29" s="25">
        <v>-24</v>
      </c>
      <c r="R29" s="25">
        <v>-49</v>
      </c>
      <c r="S29" s="25">
        <v>-28</v>
      </c>
      <c r="T29" s="25">
        <v>-21</v>
      </c>
      <c r="U29" s="24"/>
      <c r="V29" s="25">
        <v>-77</v>
      </c>
      <c r="W29" s="25">
        <f t="shared" si="2"/>
        <v>-33</v>
      </c>
      <c r="X29" s="25">
        <v>-17</v>
      </c>
      <c r="Y29" s="25">
        <v>-27</v>
      </c>
      <c r="Z29" s="25">
        <v>-15</v>
      </c>
      <c r="AA29" s="25">
        <v>-12</v>
      </c>
      <c r="AB29" s="24"/>
      <c r="AC29" s="25">
        <v>-21</v>
      </c>
      <c r="AD29" s="25">
        <v>-6</v>
      </c>
      <c r="AE29" s="25">
        <v>-4</v>
      </c>
      <c r="AF29" s="25">
        <v>-11</v>
      </c>
      <c r="AG29" s="25">
        <v>-5</v>
      </c>
      <c r="AH29" s="25">
        <v>-6</v>
      </c>
      <c r="AI29" s="25"/>
      <c r="AJ29" s="25">
        <v>-25</v>
      </c>
      <c r="AK29" s="25">
        <v>-7</v>
      </c>
      <c r="AL29" s="25">
        <v>-7</v>
      </c>
      <c r="AM29" s="25">
        <v>-11</v>
      </c>
      <c r="AN29" s="25">
        <v>-5</v>
      </c>
      <c r="AO29" s="25">
        <v>-6</v>
      </c>
      <c r="AP29" s="25"/>
      <c r="AQ29" s="25">
        <v>-27</v>
      </c>
      <c r="AR29" s="25">
        <v>-7</v>
      </c>
      <c r="AS29" s="25">
        <v>-9</v>
      </c>
      <c r="AT29" s="25">
        <v>-11</v>
      </c>
      <c r="AU29" s="25">
        <v>-5</v>
      </c>
      <c r="AV29" s="25">
        <v>-6</v>
      </c>
      <c r="AW29" s="25"/>
      <c r="AX29" s="25">
        <v>-154</v>
      </c>
      <c r="AY29" s="25">
        <v>-132</v>
      </c>
      <c r="AZ29" s="25">
        <v>-10</v>
      </c>
      <c r="BA29" s="25">
        <v>-12</v>
      </c>
      <c r="BB29" s="25">
        <v>-6</v>
      </c>
      <c r="BC29" s="25">
        <v>-6</v>
      </c>
      <c r="BD29" s="25"/>
      <c r="BE29" s="25">
        <v>-39</v>
      </c>
      <c r="BF29" s="25">
        <v>-14</v>
      </c>
      <c r="BG29" s="25">
        <v>-8</v>
      </c>
      <c r="BH29" s="25">
        <v>-17</v>
      </c>
      <c r="BI29" s="25">
        <v>-10</v>
      </c>
      <c r="BJ29" s="25">
        <v>-7</v>
      </c>
      <c r="BK29" s="25"/>
      <c r="BL29" s="25">
        <v>-20.210999999999999</v>
      </c>
      <c r="BM29" s="25">
        <v>-5</v>
      </c>
      <c r="BN29" s="25">
        <v>-5</v>
      </c>
      <c r="BO29" s="25">
        <v>-10</v>
      </c>
      <c r="BP29" s="25">
        <v>-5</v>
      </c>
      <c r="BQ29" s="25">
        <v>-6</v>
      </c>
      <c r="BR29" s="25"/>
      <c r="BS29" s="25">
        <v>-22.770418800105798</v>
      </c>
      <c r="BT29" s="25">
        <v>-8</v>
      </c>
      <c r="BU29" s="25">
        <v>-4.5999999999999996</v>
      </c>
      <c r="BV29" s="25">
        <v>-10.7</v>
      </c>
      <c r="BW29" s="25">
        <v>-5.2</v>
      </c>
      <c r="BX29" s="25">
        <v>-5.5</v>
      </c>
      <c r="BY29" s="25"/>
      <c r="BZ29" s="25">
        <v>-38</v>
      </c>
      <c r="CA29" s="25">
        <v>-9</v>
      </c>
      <c r="CB29" s="25">
        <v>-9.5</v>
      </c>
      <c r="CC29" s="25">
        <v>-19.100000000000001</v>
      </c>
      <c r="CD29" s="25">
        <v>-9.5</v>
      </c>
      <c r="CE29" s="25">
        <v>-9.6</v>
      </c>
    </row>
    <row r="30" spans="3:83" s="14" customFormat="1" ht="17.100000000000001" customHeight="1" x14ac:dyDescent="0.25">
      <c r="C30" s="19" t="s">
        <v>105</v>
      </c>
      <c r="D30" s="73">
        <v>-19</v>
      </c>
      <c r="E30" s="73">
        <v>31</v>
      </c>
      <c r="F30" s="20">
        <v>-50</v>
      </c>
      <c r="G30" s="19"/>
      <c r="H30" s="20">
        <f>SUM(H26:H29)</f>
        <v>-604</v>
      </c>
      <c r="I30" s="20">
        <f>SUM(I26:I29)</f>
        <v>-6</v>
      </c>
      <c r="J30" s="20">
        <f>SUM(J26:J29)</f>
        <v>0</v>
      </c>
      <c r="K30" s="20">
        <f>SUM(K26:K29)</f>
        <v>-598</v>
      </c>
      <c r="L30" s="20">
        <f>SUM(L26:L29)</f>
        <v>-601</v>
      </c>
      <c r="M30" s="20">
        <v>0</v>
      </c>
      <c r="N30" s="19"/>
      <c r="O30" s="20">
        <f>SUM(O26:O29)</f>
        <v>-29</v>
      </c>
      <c r="P30" s="20">
        <v>151</v>
      </c>
      <c r="Q30" s="20">
        <f>SUM(Q26:Q29)</f>
        <v>26</v>
      </c>
      <c r="R30" s="20">
        <f>SUM(R26:R29)</f>
        <v>-206</v>
      </c>
      <c r="S30" s="20">
        <f>SUM(S26:S29)</f>
        <v>-39</v>
      </c>
      <c r="T30" s="20">
        <v>-167</v>
      </c>
      <c r="U30" s="19"/>
      <c r="V30" s="20">
        <v>-283</v>
      </c>
      <c r="W30" s="20">
        <f t="shared" si="2"/>
        <v>-111</v>
      </c>
      <c r="X30" s="20">
        <v>-35</v>
      </c>
      <c r="Y30" s="20">
        <v>-137</v>
      </c>
      <c r="Z30" s="20">
        <v>-139</v>
      </c>
      <c r="AA30" s="20">
        <v>2</v>
      </c>
      <c r="AB30" s="19"/>
      <c r="AC30" s="20">
        <v>398</v>
      </c>
      <c r="AD30" s="20">
        <v>41</v>
      </c>
      <c r="AE30" s="20">
        <v>98</v>
      </c>
      <c r="AF30" s="20">
        <v>259</v>
      </c>
      <c r="AG30" s="20">
        <v>164</v>
      </c>
      <c r="AH30" s="20">
        <v>95</v>
      </c>
      <c r="AI30" s="20"/>
      <c r="AJ30" s="20">
        <v>356</v>
      </c>
      <c r="AK30" s="20">
        <v>62</v>
      </c>
      <c r="AL30" s="20">
        <v>115</v>
      </c>
      <c r="AM30" s="20">
        <v>179</v>
      </c>
      <c r="AN30" s="20">
        <v>120</v>
      </c>
      <c r="AO30" s="20">
        <v>59</v>
      </c>
      <c r="AP30" s="20"/>
      <c r="AQ30" s="20">
        <v>307</v>
      </c>
      <c r="AR30" s="20">
        <v>67</v>
      </c>
      <c r="AS30" s="20">
        <v>107</v>
      </c>
      <c r="AT30" s="20">
        <v>133</v>
      </c>
      <c r="AU30" s="20">
        <v>53</v>
      </c>
      <c r="AV30" s="20">
        <v>80</v>
      </c>
      <c r="AW30" s="20"/>
      <c r="AX30" s="20">
        <v>205</v>
      </c>
      <c r="AY30" s="20">
        <v>-80</v>
      </c>
      <c r="AZ30" s="20">
        <v>128</v>
      </c>
      <c r="BA30" s="20">
        <v>157</v>
      </c>
      <c r="BB30" s="20">
        <v>108</v>
      </c>
      <c r="BC30" s="20">
        <v>49</v>
      </c>
      <c r="BD30" s="20"/>
      <c r="BE30" s="20">
        <v>125</v>
      </c>
      <c r="BF30" s="20">
        <v>4</v>
      </c>
      <c r="BG30" s="20">
        <v>79</v>
      </c>
      <c r="BH30" s="20">
        <v>42</v>
      </c>
      <c r="BI30" s="20">
        <v>52</v>
      </c>
      <c r="BJ30" s="20">
        <v>-10</v>
      </c>
      <c r="BK30" s="20"/>
      <c r="BL30" s="20">
        <v>115.56100000000005</v>
      </c>
      <c r="BM30" s="20">
        <v>26</v>
      </c>
      <c r="BN30" s="20">
        <v>41</v>
      </c>
      <c r="BO30" s="20">
        <v>49</v>
      </c>
      <c r="BP30" s="20">
        <v>42</v>
      </c>
      <c r="BQ30" s="20">
        <v>8</v>
      </c>
      <c r="BR30" s="20"/>
      <c r="BS30" s="20">
        <v>103.87396670193489</v>
      </c>
      <c r="BT30" s="20">
        <v>18</v>
      </c>
      <c r="BU30" s="20">
        <v>39.799999999999997</v>
      </c>
      <c r="BV30" s="20">
        <v>46.5</v>
      </c>
      <c r="BW30" s="20">
        <v>37.4</v>
      </c>
      <c r="BX30" s="20">
        <v>9.1</v>
      </c>
      <c r="BY30" s="20"/>
      <c r="BZ30" s="20">
        <v>93</v>
      </c>
      <c r="CA30" s="20">
        <v>25</v>
      </c>
      <c r="CB30" s="20">
        <v>27.7</v>
      </c>
      <c r="CC30" s="20">
        <v>40.5</v>
      </c>
      <c r="CD30" s="20">
        <v>22.8</v>
      </c>
      <c r="CE30" s="20">
        <v>17.7</v>
      </c>
    </row>
    <row r="31" spans="3:83" s="3" customFormat="1" ht="4.3499999999999996" customHeight="1" x14ac:dyDescent="0.25">
      <c r="D31" s="70"/>
      <c r="E31" s="70"/>
      <c r="F31" s="8"/>
      <c r="H31" s="8"/>
      <c r="I31" s="8"/>
      <c r="J31" s="8"/>
      <c r="K31" s="8"/>
      <c r="L31" s="8"/>
      <c r="M31" s="8"/>
      <c r="O31" s="8"/>
      <c r="P31" s="8"/>
      <c r="Q31" s="8"/>
      <c r="R31" s="8"/>
      <c r="S31" s="8"/>
      <c r="T31" s="8"/>
      <c r="V31" s="8"/>
      <c r="W31" s="8"/>
      <c r="X31" s="8"/>
      <c r="Y31" s="8"/>
      <c r="Z31" s="8"/>
      <c r="AA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8"/>
      <c r="BZ31" s="8"/>
      <c r="CA31" s="8"/>
      <c r="CB31" s="8"/>
      <c r="CC31" s="8"/>
      <c r="CD31" s="8"/>
      <c r="CE31" s="8"/>
    </row>
    <row r="32" spans="3:83" s="3" customFormat="1" ht="17.100000000000001" customHeight="1" x14ac:dyDescent="0.25">
      <c r="C32" s="3" t="s">
        <v>106</v>
      </c>
      <c r="D32" s="70">
        <v>-22</v>
      </c>
      <c r="E32" s="70">
        <v>-18</v>
      </c>
      <c r="F32" s="8">
        <v>-4</v>
      </c>
      <c r="H32" s="8">
        <v>-61</v>
      </c>
      <c r="I32" s="8">
        <v>-22</v>
      </c>
      <c r="J32" s="8">
        <v>-10</v>
      </c>
      <c r="K32" s="8">
        <v>-29</v>
      </c>
      <c r="L32" s="8">
        <v>-17</v>
      </c>
      <c r="M32" s="8">
        <v>-12</v>
      </c>
      <c r="O32" s="8">
        <v>-21</v>
      </c>
      <c r="P32" s="8">
        <v>-61</v>
      </c>
      <c r="Q32" s="8">
        <v>-7</v>
      </c>
      <c r="R32" s="8">
        <v>47</v>
      </c>
      <c r="S32" s="8">
        <v>10</v>
      </c>
      <c r="T32" s="8">
        <v>37</v>
      </c>
      <c r="V32" s="8">
        <v>37</v>
      </c>
      <c r="W32" s="8">
        <f t="shared" ref="W32:W33" si="3">+V32-X32-Y32</f>
        <v>2</v>
      </c>
      <c r="X32" s="8">
        <v>6</v>
      </c>
      <c r="Y32" s="8">
        <v>29</v>
      </c>
      <c r="Z32" s="8">
        <v>38</v>
      </c>
      <c r="AA32" s="8">
        <v>-9</v>
      </c>
      <c r="AC32" s="8">
        <v>-81</v>
      </c>
      <c r="AD32" s="8">
        <v>-7</v>
      </c>
      <c r="AE32" s="8">
        <v>-16</v>
      </c>
      <c r="AF32" s="8">
        <v>-58</v>
      </c>
      <c r="AG32" s="8">
        <v>-35</v>
      </c>
      <c r="AH32" s="8">
        <v>-23</v>
      </c>
      <c r="AI32" s="8"/>
      <c r="AJ32" s="8">
        <v>-35</v>
      </c>
      <c r="AK32" s="8">
        <v>29</v>
      </c>
      <c r="AL32" s="8">
        <v>-27</v>
      </c>
      <c r="AM32" s="8">
        <v>-37</v>
      </c>
      <c r="AN32" s="8">
        <v>-27</v>
      </c>
      <c r="AO32" s="8">
        <v>-10</v>
      </c>
      <c r="AP32" s="8"/>
      <c r="AQ32" s="8">
        <v>-56</v>
      </c>
      <c r="AR32" s="8">
        <v>-1</v>
      </c>
      <c r="AS32" s="8">
        <v>-24</v>
      </c>
      <c r="AT32" s="8">
        <v>-31</v>
      </c>
      <c r="AU32" s="8">
        <v>-15</v>
      </c>
      <c r="AV32" s="8">
        <v>-16</v>
      </c>
      <c r="AW32" s="8"/>
      <c r="AX32" s="8">
        <v>-55</v>
      </c>
      <c r="AY32" s="8">
        <v>5</v>
      </c>
      <c r="AZ32" s="8">
        <v>-31</v>
      </c>
      <c r="BA32" s="8">
        <v>-29</v>
      </c>
      <c r="BB32" s="8">
        <v>-19</v>
      </c>
      <c r="BC32" s="8">
        <v>-10</v>
      </c>
      <c r="BD32" s="8"/>
      <c r="BE32" s="8">
        <v>0</v>
      </c>
      <c r="BF32" s="8">
        <v>21</v>
      </c>
      <c r="BG32" s="8">
        <v>-22</v>
      </c>
      <c r="BH32" s="8">
        <v>1</v>
      </c>
      <c r="BI32" s="8">
        <v>5</v>
      </c>
      <c r="BJ32" s="8">
        <v>-4</v>
      </c>
      <c r="BK32" s="8"/>
      <c r="BL32" s="8">
        <v>-20.65</v>
      </c>
      <c r="BM32" s="8">
        <v>-9</v>
      </c>
      <c r="BN32" s="8">
        <v>-2</v>
      </c>
      <c r="BO32" s="8">
        <v>-10</v>
      </c>
      <c r="BP32" s="8">
        <v>-5</v>
      </c>
      <c r="BQ32" s="8">
        <v>-5</v>
      </c>
      <c r="BR32" s="8"/>
      <c r="BS32" s="8">
        <v>-7.968</v>
      </c>
      <c r="BT32" s="8">
        <v>15</v>
      </c>
      <c r="BU32" s="8">
        <v>-7.6</v>
      </c>
      <c r="BV32" s="8">
        <v>-15</v>
      </c>
      <c r="BW32" s="8">
        <v>-7.7</v>
      </c>
      <c r="BX32" s="8">
        <v>-7.3</v>
      </c>
      <c r="BY32" s="8"/>
      <c r="BZ32" s="8">
        <v>-35</v>
      </c>
      <c r="CA32" s="8">
        <v>-5</v>
      </c>
      <c r="CB32" s="8">
        <v>-17.5</v>
      </c>
      <c r="CC32" s="8">
        <v>-12.7</v>
      </c>
      <c r="CD32" s="8">
        <v>-6.7</v>
      </c>
      <c r="CE32" s="8">
        <v>-6</v>
      </c>
    </row>
    <row r="33" spans="3:85" s="3" customFormat="1" ht="17.100000000000001" customHeight="1" x14ac:dyDescent="0.25">
      <c r="C33" s="19" t="s">
        <v>107</v>
      </c>
      <c r="D33" s="73">
        <v>-41</v>
      </c>
      <c r="E33" s="73">
        <v>13</v>
      </c>
      <c r="F33" s="20">
        <v>-54</v>
      </c>
      <c r="G33" s="19"/>
      <c r="H33" s="20">
        <f>SUM(H30:H32)</f>
        <v>-665</v>
      </c>
      <c r="I33" s="20">
        <f>SUM(I30:I32)</f>
        <v>-28</v>
      </c>
      <c r="J33" s="20">
        <f>SUM(J30:J32)</f>
        <v>-10</v>
      </c>
      <c r="K33" s="20">
        <f>SUM(K30:K32)</f>
        <v>-627</v>
      </c>
      <c r="L33" s="20">
        <f>SUM(L30:L32)</f>
        <v>-618</v>
      </c>
      <c r="M33" s="20">
        <v>-12</v>
      </c>
      <c r="N33" s="19"/>
      <c r="O33" s="20">
        <f>SUM(O30:O32)</f>
        <v>-50</v>
      </c>
      <c r="P33" s="20">
        <v>90</v>
      </c>
      <c r="Q33" s="20">
        <f>SUM(Q30:Q32)</f>
        <v>19</v>
      </c>
      <c r="R33" s="20">
        <f>SUM(R30:R32)</f>
        <v>-159</v>
      </c>
      <c r="S33" s="20">
        <f>SUM(S30:S32)</f>
        <v>-29</v>
      </c>
      <c r="T33" s="20">
        <v>-130</v>
      </c>
      <c r="U33" s="19"/>
      <c r="V33" s="20">
        <v>-246</v>
      </c>
      <c r="W33" s="20">
        <f t="shared" si="3"/>
        <v>-109</v>
      </c>
      <c r="X33" s="20">
        <v>-29</v>
      </c>
      <c r="Y33" s="20">
        <v>-108</v>
      </c>
      <c r="Z33" s="20">
        <v>-101</v>
      </c>
      <c r="AA33" s="20">
        <v>-7</v>
      </c>
      <c r="AB33" s="19"/>
      <c r="AC33" s="20">
        <v>317</v>
      </c>
      <c r="AD33" s="20">
        <v>34</v>
      </c>
      <c r="AE33" s="20">
        <v>82</v>
      </c>
      <c r="AF33" s="20">
        <v>201</v>
      </c>
      <c r="AG33" s="20">
        <v>129</v>
      </c>
      <c r="AH33" s="20">
        <v>72</v>
      </c>
      <c r="AI33" s="20"/>
      <c r="AJ33" s="20">
        <v>321</v>
      </c>
      <c r="AK33" s="20">
        <v>91</v>
      </c>
      <c r="AL33" s="20">
        <v>88</v>
      </c>
      <c r="AM33" s="20">
        <v>142</v>
      </c>
      <c r="AN33" s="20">
        <v>93</v>
      </c>
      <c r="AO33" s="20">
        <v>49</v>
      </c>
      <c r="AP33" s="20"/>
      <c r="AQ33" s="20">
        <v>251</v>
      </c>
      <c r="AR33" s="20">
        <v>66</v>
      </c>
      <c r="AS33" s="20">
        <v>83</v>
      </c>
      <c r="AT33" s="20">
        <v>102</v>
      </c>
      <c r="AU33" s="20">
        <v>38</v>
      </c>
      <c r="AV33" s="20">
        <v>64</v>
      </c>
      <c r="AW33" s="20"/>
      <c r="AX33" s="20">
        <v>150</v>
      </c>
      <c r="AY33" s="20">
        <v>-75</v>
      </c>
      <c r="AZ33" s="20">
        <v>97</v>
      </c>
      <c r="BA33" s="20">
        <v>128</v>
      </c>
      <c r="BB33" s="20">
        <v>89</v>
      </c>
      <c r="BC33" s="20">
        <v>39</v>
      </c>
      <c r="BD33" s="20"/>
      <c r="BE33" s="20">
        <v>125</v>
      </c>
      <c r="BF33" s="20">
        <v>25</v>
      </c>
      <c r="BG33" s="20">
        <v>57</v>
      </c>
      <c r="BH33" s="20">
        <v>43</v>
      </c>
      <c r="BI33" s="20">
        <v>57</v>
      </c>
      <c r="BJ33" s="20">
        <v>-14</v>
      </c>
      <c r="BK33" s="20"/>
      <c r="BL33" s="20">
        <v>94.911000000000058</v>
      </c>
      <c r="BM33" s="20">
        <v>17</v>
      </c>
      <c r="BN33" s="20">
        <v>39</v>
      </c>
      <c r="BO33" s="20">
        <v>39</v>
      </c>
      <c r="BP33" s="20">
        <v>37</v>
      </c>
      <c r="BQ33" s="20">
        <v>3</v>
      </c>
      <c r="BR33" s="20"/>
      <c r="BS33" s="20">
        <v>95.905966701934886</v>
      </c>
      <c r="BT33" s="20">
        <v>32</v>
      </c>
      <c r="BU33" s="20">
        <v>32.299999999999997</v>
      </c>
      <c r="BV33" s="20">
        <v>31.5</v>
      </c>
      <c r="BW33" s="20">
        <v>29.7</v>
      </c>
      <c r="BX33" s="20">
        <v>2</v>
      </c>
      <c r="BY33" s="20"/>
      <c r="BZ33" s="20">
        <v>58</v>
      </c>
      <c r="CA33" s="20">
        <v>20</v>
      </c>
      <c r="CB33" s="20">
        <v>10.199999999999999</v>
      </c>
      <c r="CC33" s="20">
        <v>27.8</v>
      </c>
      <c r="CD33" s="20">
        <v>16.100000000000001</v>
      </c>
      <c r="CE33" s="20">
        <v>11.7</v>
      </c>
      <c r="CF33" s="14"/>
      <c r="CG33" s="14"/>
    </row>
    <row r="34" spans="3:85" s="3" customFormat="1" ht="4.3499999999999996" customHeight="1" x14ac:dyDescent="0.25">
      <c r="D34" s="70"/>
      <c r="E34" s="70"/>
      <c r="F34" s="8"/>
      <c r="H34" s="8"/>
      <c r="I34" s="8"/>
      <c r="J34" s="8"/>
      <c r="K34" s="8"/>
      <c r="L34" s="8"/>
      <c r="M34" s="8"/>
      <c r="O34" s="8"/>
      <c r="P34" s="8"/>
      <c r="Q34" s="8"/>
      <c r="R34" s="8"/>
      <c r="S34" s="8"/>
      <c r="T34" s="8"/>
      <c r="V34" s="8"/>
      <c r="W34" s="8"/>
      <c r="X34" s="8"/>
      <c r="Y34" s="8"/>
      <c r="Z34" s="8"/>
      <c r="AA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c r="BQ34" s="8"/>
      <c r="BR34" s="8"/>
      <c r="BS34" s="8"/>
      <c r="BT34" s="8"/>
      <c r="BU34" s="8"/>
      <c r="BV34" s="8"/>
      <c r="BW34" s="8"/>
      <c r="BX34" s="8" t="s">
        <v>108</v>
      </c>
      <c r="BY34" s="8"/>
      <c r="BZ34" s="8"/>
      <c r="CA34" s="8"/>
      <c r="CB34" s="8"/>
      <c r="CC34" s="8"/>
      <c r="CD34" s="8"/>
      <c r="CE34" s="8"/>
    </row>
    <row r="35" spans="3:85" s="3" customFormat="1" ht="17.100000000000001" customHeight="1" x14ac:dyDescent="0.25">
      <c r="C35" s="24" t="s">
        <v>109</v>
      </c>
      <c r="D35" s="74">
        <v>0</v>
      </c>
      <c r="E35" s="74">
        <v>0</v>
      </c>
      <c r="F35" s="25">
        <v>0</v>
      </c>
      <c r="G35" s="24"/>
      <c r="H35" s="25">
        <v>0</v>
      </c>
      <c r="I35" s="25">
        <v>0</v>
      </c>
      <c r="J35" s="25">
        <v>0</v>
      </c>
      <c r="K35" s="25">
        <v>0</v>
      </c>
      <c r="L35" s="25">
        <v>0</v>
      </c>
      <c r="M35" s="25">
        <v>0</v>
      </c>
      <c r="N35" s="24"/>
      <c r="O35" s="25">
        <v>0</v>
      </c>
      <c r="P35" s="25">
        <v>0</v>
      </c>
      <c r="Q35" s="25">
        <v>0</v>
      </c>
      <c r="R35" s="25">
        <v>0</v>
      </c>
      <c r="S35" s="25">
        <v>0</v>
      </c>
      <c r="T35" s="25">
        <v>0</v>
      </c>
      <c r="U35" s="24"/>
      <c r="V35" s="25">
        <v>0</v>
      </c>
      <c r="W35" s="25">
        <f t="shared" ref="W35:W36" si="4">+V35-X35-Y35</f>
        <v>0</v>
      </c>
      <c r="X35" s="25">
        <v>0</v>
      </c>
      <c r="Y35" s="25">
        <v>0</v>
      </c>
      <c r="Z35" s="25">
        <v>0</v>
      </c>
      <c r="AA35" s="25">
        <v>0</v>
      </c>
      <c r="AB35" s="24"/>
      <c r="AC35" s="25">
        <v>0</v>
      </c>
      <c r="AD35" s="25">
        <v>0</v>
      </c>
      <c r="AE35" s="25">
        <v>0</v>
      </c>
      <c r="AF35" s="25">
        <v>0</v>
      </c>
      <c r="AG35" s="25">
        <v>0</v>
      </c>
      <c r="AH35" s="25">
        <v>0</v>
      </c>
      <c r="AI35" s="25"/>
      <c r="AJ35" s="25">
        <v>0</v>
      </c>
      <c r="AK35" s="25">
        <v>0</v>
      </c>
      <c r="AL35" s="25">
        <v>0</v>
      </c>
      <c r="AM35" s="25">
        <v>0</v>
      </c>
      <c r="AN35" s="25">
        <v>0</v>
      </c>
      <c r="AO35" s="25">
        <v>0</v>
      </c>
      <c r="AP35" s="25"/>
      <c r="AQ35" s="25">
        <v>0</v>
      </c>
      <c r="AR35" s="25">
        <v>0</v>
      </c>
      <c r="AS35" s="25">
        <v>0</v>
      </c>
      <c r="AT35" s="25">
        <v>0</v>
      </c>
      <c r="AU35" s="25">
        <v>0</v>
      </c>
      <c r="AV35" s="25">
        <v>0</v>
      </c>
      <c r="AW35" s="25"/>
      <c r="AX35" s="25">
        <v>0</v>
      </c>
      <c r="AY35" s="25"/>
      <c r="AZ35" s="25">
        <v>0</v>
      </c>
      <c r="BA35" s="25">
        <v>0</v>
      </c>
      <c r="BB35" s="25">
        <v>0</v>
      </c>
      <c r="BC35" s="25">
        <v>0</v>
      </c>
      <c r="BD35" s="25"/>
      <c r="BE35" s="25">
        <v>0</v>
      </c>
      <c r="BF35" s="25">
        <v>0</v>
      </c>
      <c r="BG35" s="25">
        <v>0</v>
      </c>
      <c r="BH35" s="25">
        <v>0</v>
      </c>
      <c r="BI35" s="25">
        <v>0</v>
      </c>
      <c r="BJ35" s="25">
        <v>0</v>
      </c>
      <c r="BK35" s="25"/>
      <c r="BL35" s="25">
        <v>-5.2910000000000004</v>
      </c>
      <c r="BM35" s="25">
        <v>-2</v>
      </c>
      <c r="BN35" s="25">
        <v>-2</v>
      </c>
      <c r="BO35" s="25">
        <v>-1</v>
      </c>
      <c r="BP35" s="25">
        <v>0</v>
      </c>
      <c r="BQ35" s="25">
        <v>-1</v>
      </c>
      <c r="BR35" s="25"/>
      <c r="BS35" s="25">
        <v>-6.7210000000000001</v>
      </c>
      <c r="BT35" s="25">
        <v>-5</v>
      </c>
      <c r="BU35" s="25">
        <v>-0.7</v>
      </c>
      <c r="BV35" s="25">
        <v>-1.4</v>
      </c>
      <c r="BW35" s="25">
        <v>-0.7</v>
      </c>
      <c r="BX35" s="25">
        <v>-1</v>
      </c>
      <c r="BY35" s="25"/>
      <c r="BZ35" s="25">
        <v>-19</v>
      </c>
      <c r="CA35" s="25">
        <v>-11</v>
      </c>
      <c r="CB35" s="25">
        <v>-5.9</v>
      </c>
      <c r="CC35" s="25">
        <v>-2.1</v>
      </c>
      <c r="CD35" s="25">
        <v>-1.7</v>
      </c>
      <c r="CE35" s="25">
        <v>-0.4</v>
      </c>
    </row>
    <row r="36" spans="3:85" s="14" customFormat="1" ht="17.100000000000001" customHeight="1" x14ac:dyDescent="0.25">
      <c r="C36" s="17" t="s">
        <v>110</v>
      </c>
      <c r="D36" s="73">
        <v>-41</v>
      </c>
      <c r="E36" s="73">
        <v>13</v>
      </c>
      <c r="F36" s="20">
        <v>-54</v>
      </c>
      <c r="G36" s="17"/>
      <c r="H36" s="20">
        <f>SUM(H33:H35)</f>
        <v>-665</v>
      </c>
      <c r="I36" s="20">
        <f>SUM(I33:I35)</f>
        <v>-28</v>
      </c>
      <c r="J36" s="20">
        <f>SUM(J33:J35)</f>
        <v>-10</v>
      </c>
      <c r="K36" s="20">
        <f>SUM(K33:K35)</f>
        <v>-627</v>
      </c>
      <c r="L36" s="20">
        <f>SUM(L33:L35)</f>
        <v>-618</v>
      </c>
      <c r="M36" s="18">
        <v>-12</v>
      </c>
      <c r="N36" s="17"/>
      <c r="O36" s="18">
        <f>SUM(O33:O35)</f>
        <v>-50</v>
      </c>
      <c r="P36" s="18">
        <v>90</v>
      </c>
      <c r="Q36" s="18">
        <f>SUM(Q33:Q35)</f>
        <v>19</v>
      </c>
      <c r="R36" s="18">
        <f>SUM(R33:R35)</f>
        <v>-159</v>
      </c>
      <c r="S36" s="18">
        <f>SUM(S33:S35)</f>
        <v>-29</v>
      </c>
      <c r="T36" s="18">
        <v>-130</v>
      </c>
      <c r="U36" s="17"/>
      <c r="V36" s="18">
        <v>-246</v>
      </c>
      <c r="W36" s="18">
        <f t="shared" si="4"/>
        <v>-109</v>
      </c>
      <c r="X36" s="18">
        <v>-29</v>
      </c>
      <c r="Y36" s="18">
        <v>-108</v>
      </c>
      <c r="Z36" s="18">
        <v>-101</v>
      </c>
      <c r="AA36" s="18">
        <v>-7</v>
      </c>
      <c r="AB36" s="17"/>
      <c r="AC36" s="18">
        <v>317</v>
      </c>
      <c r="AD36" s="18">
        <v>34</v>
      </c>
      <c r="AE36" s="18">
        <v>82</v>
      </c>
      <c r="AF36" s="18">
        <v>201</v>
      </c>
      <c r="AG36" s="18">
        <v>129</v>
      </c>
      <c r="AH36" s="18">
        <v>72</v>
      </c>
      <c r="AI36" s="18"/>
      <c r="AJ36" s="18">
        <v>321</v>
      </c>
      <c r="AK36" s="18">
        <v>91</v>
      </c>
      <c r="AL36" s="18">
        <v>88</v>
      </c>
      <c r="AM36" s="18">
        <v>142</v>
      </c>
      <c r="AN36" s="18">
        <v>93</v>
      </c>
      <c r="AO36" s="18">
        <v>49</v>
      </c>
      <c r="AP36" s="18"/>
      <c r="AQ36" s="18">
        <v>251</v>
      </c>
      <c r="AR36" s="18">
        <v>66</v>
      </c>
      <c r="AS36" s="18">
        <v>83</v>
      </c>
      <c r="AT36" s="18">
        <v>102</v>
      </c>
      <c r="AU36" s="18">
        <v>38</v>
      </c>
      <c r="AV36" s="18">
        <v>64</v>
      </c>
      <c r="AW36" s="18"/>
      <c r="AX36" s="18">
        <v>150</v>
      </c>
      <c r="AY36" s="18">
        <v>-75</v>
      </c>
      <c r="AZ36" s="18">
        <v>97</v>
      </c>
      <c r="BA36" s="18">
        <v>128</v>
      </c>
      <c r="BB36" s="18">
        <v>89</v>
      </c>
      <c r="BC36" s="18">
        <v>39</v>
      </c>
      <c r="BD36" s="18"/>
      <c r="BE36" s="18">
        <v>125</v>
      </c>
      <c r="BF36" s="18">
        <v>25</v>
      </c>
      <c r="BG36" s="18">
        <v>57</v>
      </c>
      <c r="BH36" s="18">
        <v>43</v>
      </c>
      <c r="BI36" s="18">
        <v>57</v>
      </c>
      <c r="BJ36" s="18">
        <v>-14</v>
      </c>
      <c r="BK36" s="18"/>
      <c r="BL36" s="18">
        <v>89.620000000000061</v>
      </c>
      <c r="BM36" s="18">
        <v>14</v>
      </c>
      <c r="BN36" s="18">
        <v>38</v>
      </c>
      <c r="BO36" s="18">
        <v>38</v>
      </c>
      <c r="BP36" s="18">
        <v>37</v>
      </c>
      <c r="BQ36" s="18">
        <v>2</v>
      </c>
      <c r="BR36" s="18"/>
      <c r="BS36" s="18">
        <v>89.184966701934883</v>
      </c>
      <c r="BT36" s="18">
        <v>27</v>
      </c>
      <c r="BU36" s="18">
        <v>31.6</v>
      </c>
      <c r="BV36" s="18">
        <v>30.1</v>
      </c>
      <c r="BW36" s="18">
        <v>29</v>
      </c>
      <c r="BX36" s="18">
        <v>1</v>
      </c>
      <c r="BY36" s="18"/>
      <c r="BZ36" s="18">
        <v>39</v>
      </c>
      <c r="CA36" s="18">
        <v>9</v>
      </c>
      <c r="CB36" s="18">
        <v>4.3</v>
      </c>
      <c r="CC36" s="18">
        <v>25.7</v>
      </c>
      <c r="CD36" s="18">
        <v>14.4</v>
      </c>
      <c r="CE36" s="18">
        <v>11.3</v>
      </c>
    </row>
    <row r="37" spans="3:85" s="3" customFormat="1" ht="4.3499999999999996" customHeight="1" x14ac:dyDescent="0.25">
      <c r="D37" s="70"/>
      <c r="E37" s="70"/>
      <c r="F37" s="8"/>
      <c r="H37" s="8"/>
      <c r="I37" s="8"/>
      <c r="J37" s="8"/>
      <c r="K37" s="8"/>
      <c r="L37" s="8"/>
      <c r="M37" s="8"/>
      <c r="O37" s="8"/>
      <c r="P37" s="8"/>
      <c r="Q37" s="8"/>
      <c r="R37" s="8"/>
      <c r="S37" s="8"/>
      <c r="T37" s="8"/>
      <c r="V37" s="8"/>
      <c r="W37" s="8"/>
      <c r="X37" s="8"/>
      <c r="Y37" s="8"/>
      <c r="Z37" s="8"/>
      <c r="AA37" s="8"/>
      <c r="AC37" s="8"/>
      <c r="AD37" s="8"/>
      <c r="AE37" s="8"/>
      <c r="AF37" s="8"/>
      <c r="AG37" s="8"/>
      <c r="AH37" s="8"/>
      <c r="AI37" s="8"/>
      <c r="AJ37" s="8"/>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c r="BQ37" s="8"/>
      <c r="BR37" s="8"/>
      <c r="BS37" s="8"/>
      <c r="BT37" s="8"/>
      <c r="BU37" s="8"/>
      <c r="BV37" s="8"/>
      <c r="BW37" s="8"/>
      <c r="BX37" s="8"/>
      <c r="BY37" s="8"/>
      <c r="BZ37" s="8"/>
      <c r="CA37" s="8"/>
      <c r="CB37" s="8"/>
      <c r="CC37" s="8"/>
      <c r="CD37" s="8"/>
      <c r="CE37" s="8"/>
    </row>
    <row r="38" spans="3:85" s="3" customFormat="1" ht="17.100000000000001" customHeight="1" x14ac:dyDescent="0.25">
      <c r="C38" s="14" t="s">
        <v>111</v>
      </c>
      <c r="D38" s="70"/>
      <c r="E38" s="70"/>
      <c r="F38" s="8"/>
      <c r="G38" s="14"/>
      <c r="H38" s="8"/>
      <c r="I38" s="8"/>
      <c r="J38" s="8"/>
      <c r="K38" s="8"/>
      <c r="L38" s="8"/>
      <c r="M38" s="8"/>
      <c r="N38" s="14"/>
      <c r="O38" s="8"/>
      <c r="P38" s="8"/>
      <c r="Q38" s="8"/>
      <c r="R38" s="8"/>
      <c r="S38" s="8"/>
      <c r="T38" s="8"/>
      <c r="U38" s="14"/>
      <c r="V38" s="8"/>
      <c r="W38" s="8"/>
      <c r="X38" s="8"/>
      <c r="Y38" s="8"/>
      <c r="Z38" s="8"/>
      <c r="AA38" s="8"/>
      <c r="AB38" s="14"/>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8"/>
      <c r="BW38" s="8"/>
      <c r="BX38" s="8"/>
      <c r="BY38" s="8"/>
      <c r="BZ38" s="8"/>
      <c r="CA38" s="8"/>
      <c r="CB38" s="8"/>
      <c r="CC38" s="8"/>
      <c r="CD38" s="8"/>
      <c r="CE38" s="8"/>
    </row>
    <row r="39" spans="3:85" s="3" customFormat="1" ht="17.100000000000001" customHeight="1" x14ac:dyDescent="0.25">
      <c r="C39" s="3" t="s">
        <v>112</v>
      </c>
      <c r="D39" s="70">
        <v>-34</v>
      </c>
      <c r="E39" s="70">
        <v>13</v>
      </c>
      <c r="F39" s="8">
        <v>-47</v>
      </c>
      <c r="H39" s="8">
        <v>-662</v>
      </c>
      <c r="I39" s="8">
        <v>-24</v>
      </c>
      <c r="J39" s="8">
        <v>-11</v>
      </c>
      <c r="K39" s="8">
        <v>-627</v>
      </c>
      <c r="L39" s="8">
        <v>-615</v>
      </c>
      <c r="M39" s="8">
        <v>-12</v>
      </c>
      <c r="O39" s="8">
        <v>-53</v>
      </c>
      <c r="P39" s="8">
        <v>91</v>
      </c>
      <c r="Q39" s="8">
        <v>17</v>
      </c>
      <c r="R39" s="8">
        <v>-161</v>
      </c>
      <c r="S39" s="8">
        <v>-28</v>
      </c>
      <c r="T39" s="8">
        <v>-129</v>
      </c>
      <c r="V39" s="8">
        <v>-248</v>
      </c>
      <c r="W39" s="8">
        <f>+V39-X39-Y39</f>
        <v>-110</v>
      </c>
      <c r="X39" s="8">
        <v>-30</v>
      </c>
      <c r="Y39" s="8">
        <v>-108</v>
      </c>
      <c r="Z39" s="8">
        <v>-101</v>
      </c>
      <c r="AA39" s="8">
        <v>-5</v>
      </c>
      <c r="AC39" s="8">
        <v>303</v>
      </c>
      <c r="AD39" s="8">
        <v>28</v>
      </c>
      <c r="AE39" s="8">
        <v>78</v>
      </c>
      <c r="AF39" s="8">
        <v>197</v>
      </c>
      <c r="AG39" s="8">
        <v>129</v>
      </c>
      <c r="AH39" s="8">
        <v>68</v>
      </c>
      <c r="AI39" s="8"/>
      <c r="AJ39" s="8">
        <v>310</v>
      </c>
      <c r="AK39" s="8">
        <v>83</v>
      </c>
      <c r="AL39" s="8">
        <v>85</v>
      </c>
      <c r="AM39" s="8">
        <v>142</v>
      </c>
      <c r="AN39" s="8">
        <v>93</v>
      </c>
      <c r="AO39" s="8">
        <v>49</v>
      </c>
      <c r="AP39" s="8"/>
      <c r="AQ39" s="8">
        <v>241</v>
      </c>
      <c r="AR39" s="8">
        <v>61</v>
      </c>
      <c r="AS39" s="8">
        <v>80</v>
      </c>
      <c r="AT39" s="8">
        <v>100</v>
      </c>
      <c r="AU39" s="8">
        <v>37</v>
      </c>
      <c r="AV39" s="8">
        <v>63</v>
      </c>
      <c r="AW39" s="8"/>
      <c r="AX39" s="8">
        <v>149</v>
      </c>
      <c r="AY39" s="8">
        <v>-75</v>
      </c>
      <c r="AZ39" s="8">
        <v>97</v>
      </c>
      <c r="BA39" s="8">
        <v>127</v>
      </c>
      <c r="BB39" s="8">
        <v>88</v>
      </c>
      <c r="BC39" s="8">
        <v>39</v>
      </c>
      <c r="BD39" s="8"/>
      <c r="BE39" s="8">
        <v>125</v>
      </c>
      <c r="BF39" s="8">
        <v>25</v>
      </c>
      <c r="BG39" s="8">
        <v>57</v>
      </c>
      <c r="BH39" s="8">
        <v>43</v>
      </c>
      <c r="BI39" s="8">
        <v>57</v>
      </c>
      <c r="BJ39" s="8">
        <v>-14</v>
      </c>
      <c r="BK39" s="8"/>
      <c r="BL39" s="8">
        <v>89.620000000000061</v>
      </c>
      <c r="BM39" s="8">
        <v>14</v>
      </c>
      <c r="BN39" s="8">
        <v>38</v>
      </c>
      <c r="BO39" s="8">
        <v>38</v>
      </c>
      <c r="BP39" s="8">
        <v>37</v>
      </c>
      <c r="BQ39" s="8">
        <v>2</v>
      </c>
      <c r="BR39" s="8"/>
      <c r="BS39" s="8">
        <v>89.184966701934883</v>
      </c>
      <c r="BT39" s="8">
        <v>27</v>
      </c>
      <c r="BU39" s="8">
        <v>31.6</v>
      </c>
      <c r="BV39" s="8">
        <v>30.1</v>
      </c>
      <c r="BW39" s="8">
        <v>29</v>
      </c>
      <c r="BX39" s="8">
        <v>1</v>
      </c>
      <c r="BY39" s="8"/>
      <c r="BZ39" s="8">
        <v>39</v>
      </c>
      <c r="CA39" s="8">
        <v>9</v>
      </c>
      <c r="CB39" s="8">
        <v>4</v>
      </c>
      <c r="CC39" s="8">
        <v>25.7</v>
      </c>
      <c r="CD39" s="8">
        <v>14.4</v>
      </c>
      <c r="CE39" s="8">
        <v>11.3</v>
      </c>
    </row>
    <row r="40" spans="3:85" s="3" customFormat="1" ht="17.100000000000001" customHeight="1" x14ac:dyDescent="0.25">
      <c r="C40" s="24" t="s">
        <v>113</v>
      </c>
      <c r="D40" s="74">
        <v>-7</v>
      </c>
      <c r="E40" s="74">
        <v>0</v>
      </c>
      <c r="F40" s="25">
        <v>-7</v>
      </c>
      <c r="G40" s="24"/>
      <c r="H40" s="25">
        <v>-3</v>
      </c>
      <c r="I40" s="25">
        <v>-4</v>
      </c>
      <c r="J40" s="25">
        <v>2</v>
      </c>
      <c r="K40" s="25">
        <v>-1</v>
      </c>
      <c r="L40" s="25">
        <v>-1</v>
      </c>
      <c r="M40" s="25">
        <v>0</v>
      </c>
      <c r="N40" s="24"/>
      <c r="O40" s="25">
        <v>3</v>
      </c>
      <c r="P40" s="25">
        <v>-1</v>
      </c>
      <c r="Q40" s="25">
        <v>2</v>
      </c>
      <c r="R40" s="25">
        <v>2</v>
      </c>
      <c r="S40" s="25">
        <v>-1</v>
      </c>
      <c r="T40" s="25">
        <v>-1</v>
      </c>
      <c r="U40" s="24"/>
      <c r="V40" s="25">
        <v>2</v>
      </c>
      <c r="W40" s="25">
        <f>+V40-X40-Y40</f>
        <v>1</v>
      </c>
      <c r="X40" s="25">
        <v>1</v>
      </c>
      <c r="Y40" s="25">
        <v>0</v>
      </c>
      <c r="Z40" s="25">
        <v>0</v>
      </c>
      <c r="AA40" s="25">
        <v>-2</v>
      </c>
      <c r="AB40" s="24"/>
      <c r="AC40" s="25">
        <v>14</v>
      </c>
      <c r="AD40" s="25">
        <v>6</v>
      </c>
      <c r="AE40" s="91">
        <v>4</v>
      </c>
      <c r="AF40" s="25">
        <v>4</v>
      </c>
      <c r="AG40" s="91">
        <v>0</v>
      </c>
      <c r="AH40" s="25">
        <v>4</v>
      </c>
      <c r="AI40" s="25"/>
      <c r="AJ40" s="25">
        <v>11</v>
      </c>
      <c r="AK40" s="25">
        <v>8</v>
      </c>
      <c r="AL40" s="25">
        <v>3</v>
      </c>
      <c r="AM40" s="25">
        <v>0</v>
      </c>
      <c r="AN40" s="25">
        <v>0</v>
      </c>
      <c r="AO40" s="25">
        <v>0</v>
      </c>
      <c r="AP40" s="25"/>
      <c r="AQ40" s="25">
        <v>10</v>
      </c>
      <c r="AR40" s="25">
        <v>5</v>
      </c>
      <c r="AS40" s="25">
        <v>3</v>
      </c>
      <c r="AT40" s="25">
        <v>2</v>
      </c>
      <c r="AU40" s="25">
        <v>1</v>
      </c>
      <c r="AV40" s="25">
        <v>1</v>
      </c>
      <c r="AW40" s="25"/>
      <c r="AX40" s="25">
        <v>1</v>
      </c>
      <c r="AY40" s="25">
        <v>0</v>
      </c>
      <c r="AZ40" s="25">
        <v>0</v>
      </c>
      <c r="BA40" s="25">
        <v>1</v>
      </c>
      <c r="BB40" s="25">
        <v>1</v>
      </c>
      <c r="BC40" s="25">
        <v>0</v>
      </c>
      <c r="BD40" s="25"/>
      <c r="BE40" s="25">
        <v>0</v>
      </c>
      <c r="BF40" s="25">
        <v>0</v>
      </c>
      <c r="BG40" s="25">
        <v>0</v>
      </c>
      <c r="BH40" s="25">
        <v>0</v>
      </c>
      <c r="BI40" s="25">
        <v>0</v>
      </c>
      <c r="BJ40" s="25">
        <v>0</v>
      </c>
      <c r="BK40" s="25"/>
      <c r="BL40" s="25">
        <v>0</v>
      </c>
      <c r="BM40" s="25">
        <v>0</v>
      </c>
      <c r="BN40" s="25">
        <v>0</v>
      </c>
      <c r="BO40" s="25">
        <v>0</v>
      </c>
      <c r="BP40" s="25">
        <v>0</v>
      </c>
      <c r="BQ40" s="25">
        <v>0</v>
      </c>
      <c r="BR40" s="25"/>
      <c r="BS40" s="25">
        <v>0</v>
      </c>
      <c r="BT40" s="25">
        <v>0</v>
      </c>
      <c r="BU40" s="25">
        <v>0</v>
      </c>
      <c r="BV40" s="25">
        <v>0</v>
      </c>
      <c r="BW40" s="25">
        <v>0</v>
      </c>
      <c r="BX40" s="25">
        <v>0</v>
      </c>
      <c r="BY40" s="25"/>
      <c r="BZ40" s="25">
        <v>0</v>
      </c>
      <c r="CA40" s="25">
        <v>0</v>
      </c>
      <c r="CB40" s="25">
        <v>0</v>
      </c>
      <c r="CC40" s="25">
        <v>0</v>
      </c>
      <c r="CD40" s="25">
        <v>0</v>
      </c>
      <c r="CE40" s="25">
        <v>0</v>
      </c>
    </row>
    <row r="41" spans="3:85" s="3" customFormat="1" ht="17.100000000000001" customHeight="1" x14ac:dyDescent="0.25">
      <c r="C41" s="17" t="s">
        <v>107</v>
      </c>
      <c r="D41" s="75">
        <v>-41</v>
      </c>
      <c r="E41" s="75">
        <v>13</v>
      </c>
      <c r="F41" s="18">
        <v>-54</v>
      </c>
      <c r="G41" s="17"/>
      <c r="H41" s="18">
        <f>SUM(H39:H40)</f>
        <v>-665</v>
      </c>
      <c r="I41" s="18">
        <f>SUM(I39:I40)</f>
        <v>-28</v>
      </c>
      <c r="J41" s="18">
        <f>SUM(J39:J40)</f>
        <v>-9</v>
      </c>
      <c r="K41" s="18">
        <f>SUM(K39:K40)</f>
        <v>-628</v>
      </c>
      <c r="L41" s="18">
        <f>SUM(L39:L40)</f>
        <v>-616</v>
      </c>
      <c r="M41" s="18">
        <v>-12</v>
      </c>
      <c r="N41" s="17"/>
      <c r="O41" s="18">
        <f>SUM(O39:O40)</f>
        <v>-50</v>
      </c>
      <c r="P41" s="18">
        <v>90</v>
      </c>
      <c r="Q41" s="18">
        <f>SUM(Q39:Q40)</f>
        <v>19</v>
      </c>
      <c r="R41" s="18">
        <f>SUM(R39:R40)</f>
        <v>-159</v>
      </c>
      <c r="S41" s="18">
        <f>SUM(S39:S40)</f>
        <v>-29</v>
      </c>
      <c r="T41" s="18">
        <v>-130</v>
      </c>
      <c r="U41" s="17"/>
      <c r="V41" s="18">
        <v>-246</v>
      </c>
      <c r="W41" s="18">
        <f>+V41-X41-Y41</f>
        <v>-109</v>
      </c>
      <c r="X41" s="18">
        <v>-29</v>
      </c>
      <c r="Y41" s="18">
        <v>-108</v>
      </c>
      <c r="Z41" s="18">
        <v>-101</v>
      </c>
      <c r="AA41" s="18">
        <v>-7</v>
      </c>
      <c r="AB41" s="17"/>
      <c r="AC41" s="18">
        <v>317</v>
      </c>
      <c r="AD41" s="18">
        <v>34</v>
      </c>
      <c r="AE41" s="18">
        <v>82</v>
      </c>
      <c r="AF41" s="18">
        <v>201</v>
      </c>
      <c r="AG41" s="18">
        <v>129</v>
      </c>
      <c r="AH41" s="18">
        <v>72</v>
      </c>
      <c r="AI41" s="18"/>
      <c r="AJ41" s="18">
        <v>321</v>
      </c>
      <c r="AK41" s="18">
        <v>91</v>
      </c>
      <c r="AL41" s="18">
        <v>88</v>
      </c>
      <c r="AM41" s="18">
        <v>142</v>
      </c>
      <c r="AN41" s="18">
        <v>93</v>
      </c>
      <c r="AO41" s="18">
        <v>49</v>
      </c>
      <c r="AP41" s="18"/>
      <c r="AQ41" s="18">
        <v>251</v>
      </c>
      <c r="AR41" s="18">
        <v>66</v>
      </c>
      <c r="AS41" s="18">
        <v>83</v>
      </c>
      <c r="AT41" s="18">
        <v>102</v>
      </c>
      <c r="AU41" s="18">
        <v>38</v>
      </c>
      <c r="AV41" s="18">
        <v>64</v>
      </c>
      <c r="AW41" s="18"/>
      <c r="AX41" s="18">
        <v>150</v>
      </c>
      <c r="AY41" s="18">
        <v>-75</v>
      </c>
      <c r="AZ41" s="18">
        <v>97</v>
      </c>
      <c r="BA41" s="18">
        <v>128</v>
      </c>
      <c r="BB41" s="18">
        <v>89</v>
      </c>
      <c r="BC41" s="18">
        <v>39</v>
      </c>
      <c r="BD41" s="18"/>
      <c r="BE41" s="18">
        <v>125</v>
      </c>
      <c r="BF41" s="18">
        <v>25</v>
      </c>
      <c r="BG41" s="18">
        <v>57</v>
      </c>
      <c r="BH41" s="18">
        <v>43</v>
      </c>
      <c r="BI41" s="18">
        <v>57</v>
      </c>
      <c r="BJ41" s="18">
        <v>-14</v>
      </c>
      <c r="BK41" s="18"/>
      <c r="BL41" s="18">
        <v>89.620000000000061</v>
      </c>
      <c r="BM41" s="18">
        <v>14</v>
      </c>
      <c r="BN41" s="18">
        <v>38</v>
      </c>
      <c r="BO41" s="18">
        <v>38</v>
      </c>
      <c r="BP41" s="18">
        <v>37</v>
      </c>
      <c r="BQ41" s="18">
        <v>2</v>
      </c>
      <c r="BR41" s="18"/>
      <c r="BS41" s="18">
        <v>89.184966701934883</v>
      </c>
      <c r="BT41" s="18">
        <v>27</v>
      </c>
      <c r="BU41" s="18">
        <v>31.6</v>
      </c>
      <c r="BV41" s="18">
        <v>30.1</v>
      </c>
      <c r="BW41" s="18">
        <v>29</v>
      </c>
      <c r="BX41" s="18">
        <v>1</v>
      </c>
      <c r="BY41" s="18"/>
      <c r="BZ41" s="18">
        <v>39</v>
      </c>
      <c r="CA41" s="18">
        <v>9</v>
      </c>
      <c r="CB41" s="18">
        <v>4</v>
      </c>
      <c r="CC41" s="18">
        <v>25.7</v>
      </c>
      <c r="CD41" s="18">
        <v>14.4</v>
      </c>
      <c r="CE41" s="18">
        <v>11.3</v>
      </c>
    </row>
    <row r="42" spans="3:85" s="3" customFormat="1" ht="4.3499999999999996" customHeight="1" x14ac:dyDescent="0.25">
      <c r="D42" s="70"/>
      <c r="E42" s="70"/>
      <c r="F42" s="8"/>
      <c r="H42" s="8"/>
      <c r="I42" s="8"/>
      <c r="J42" s="8"/>
      <c r="K42" s="8"/>
      <c r="L42" s="8"/>
      <c r="M42" s="8"/>
      <c r="O42" s="8"/>
      <c r="P42" s="8"/>
      <c r="Q42" s="8"/>
      <c r="R42" s="8"/>
      <c r="S42" s="8"/>
      <c r="T42" s="8"/>
      <c r="V42" s="8"/>
      <c r="W42" s="8"/>
      <c r="X42" s="8"/>
      <c r="Y42" s="8"/>
      <c r="Z42" s="8"/>
      <c r="AA42" s="8"/>
      <c r="AC42" s="8"/>
      <c r="AD42" s="8"/>
      <c r="AE42" s="8"/>
      <c r="AF42" s="8"/>
      <c r="AG42" s="8"/>
      <c r="AH42" s="8"/>
      <c r="AI42" s="8"/>
      <c r="AJ42" s="8"/>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c r="BQ42" s="8"/>
      <c r="BR42" s="8"/>
      <c r="BS42" s="8"/>
      <c r="BT42" s="8"/>
      <c r="BU42" s="8"/>
      <c r="BV42" s="8"/>
      <c r="BW42" s="8"/>
      <c r="BX42" s="8"/>
      <c r="BY42" s="8"/>
      <c r="BZ42" s="8"/>
      <c r="CA42" s="8"/>
      <c r="CB42" s="8"/>
      <c r="CC42" s="8"/>
      <c r="CD42" s="8"/>
      <c r="CE42" s="8"/>
    </row>
    <row r="43" spans="3:85" s="3" customFormat="1" ht="17.100000000000001" customHeight="1" x14ac:dyDescent="0.25">
      <c r="C43" s="3" t="s">
        <v>114</v>
      </c>
      <c r="D43" s="76">
        <v>-2.1</v>
      </c>
      <c r="E43" s="76">
        <v>0.8</v>
      </c>
      <c r="F43" s="12">
        <v>-2.8</v>
      </c>
      <c r="H43" s="12">
        <v>-40.299999999999997</v>
      </c>
      <c r="I43" s="12"/>
      <c r="J43" s="12">
        <v>-0.7</v>
      </c>
      <c r="K43" s="12">
        <v>-38</v>
      </c>
      <c r="L43" s="12">
        <v>-37.299999999999997</v>
      </c>
      <c r="M43" s="12">
        <v>-0.7</v>
      </c>
      <c r="O43" s="12">
        <v>-3.2</v>
      </c>
      <c r="P43" s="12"/>
      <c r="Q43" s="12">
        <v>-8.6999999999999993</v>
      </c>
      <c r="R43" s="12">
        <v>-9.8000000000000007</v>
      </c>
      <c r="S43" s="12">
        <v>-1.7</v>
      </c>
      <c r="T43" s="12">
        <v>-7.9</v>
      </c>
      <c r="V43" s="12">
        <v>-15</v>
      </c>
      <c r="W43" s="12"/>
      <c r="X43" s="12">
        <v>-1.8</v>
      </c>
      <c r="Y43" s="12" t="s">
        <v>115</v>
      </c>
      <c r="Z43" s="12" t="s">
        <v>116</v>
      </c>
      <c r="AA43" s="12">
        <v>-0.3</v>
      </c>
      <c r="AC43" s="12" t="s">
        <v>117</v>
      </c>
      <c r="AD43" s="12"/>
      <c r="AE43" s="12" t="s">
        <v>118</v>
      </c>
      <c r="AF43" s="12">
        <v>11.3</v>
      </c>
      <c r="AG43" s="12">
        <v>7.4</v>
      </c>
      <c r="AH43" s="12" t="s">
        <v>78</v>
      </c>
      <c r="AI43" s="12"/>
      <c r="AJ43" s="12" t="s">
        <v>119</v>
      </c>
      <c r="AK43" s="12"/>
      <c r="AL43" s="12">
        <v>4.7</v>
      </c>
      <c r="AM43" s="12">
        <v>7.9</v>
      </c>
      <c r="AN43" s="12">
        <v>5.2</v>
      </c>
      <c r="AO43" s="12">
        <v>2.7</v>
      </c>
      <c r="AP43" s="12"/>
      <c r="AQ43" s="12">
        <v>13.5</v>
      </c>
      <c r="AR43" s="12"/>
      <c r="AS43" s="12">
        <v>4.4000000000000004</v>
      </c>
      <c r="AT43" s="12">
        <v>5.6</v>
      </c>
      <c r="AU43" s="12">
        <v>2.1</v>
      </c>
      <c r="AV43" s="12">
        <v>3.5</v>
      </c>
      <c r="AW43" s="12"/>
      <c r="AX43" s="12">
        <v>8.3000000000000007</v>
      </c>
      <c r="AY43" s="12"/>
      <c r="AZ43" s="12">
        <v>5.4</v>
      </c>
      <c r="BA43" s="12">
        <v>7.1</v>
      </c>
      <c r="BB43" s="12">
        <v>4.9000000000000004</v>
      </c>
      <c r="BC43" s="12">
        <v>2.2000000000000002</v>
      </c>
      <c r="BD43" s="12"/>
      <c r="BE43" s="12">
        <v>8.6999999999999993</v>
      </c>
      <c r="BF43" s="12"/>
      <c r="BG43" s="12">
        <v>5.3</v>
      </c>
      <c r="BH43" s="12">
        <v>4</v>
      </c>
      <c r="BI43" s="12">
        <v>5</v>
      </c>
      <c r="BJ43" s="12">
        <v>-1</v>
      </c>
      <c r="BK43" s="12"/>
      <c r="BL43" s="12">
        <v>3.5</v>
      </c>
      <c r="BM43" s="12"/>
      <c r="BN43" s="12">
        <v>3.5</v>
      </c>
      <c r="BO43" s="12">
        <v>3</v>
      </c>
      <c r="BP43" s="12">
        <v>3</v>
      </c>
      <c r="BQ43" s="51">
        <v>0</v>
      </c>
      <c r="BR43" s="12"/>
      <c r="BS43" s="12">
        <v>8.3000000000000007</v>
      </c>
      <c r="BT43" s="12"/>
      <c r="BU43" s="12">
        <v>3.5</v>
      </c>
      <c r="BV43" s="12">
        <v>2.8</v>
      </c>
      <c r="BW43" s="12">
        <v>2.7</v>
      </c>
      <c r="BX43" s="12">
        <v>0.1</v>
      </c>
      <c r="BY43" s="12"/>
      <c r="BZ43" s="12">
        <v>3.7</v>
      </c>
      <c r="CA43" s="12"/>
      <c r="CB43" s="12">
        <v>0.4</v>
      </c>
      <c r="CC43" s="12">
        <v>2.6</v>
      </c>
      <c r="CD43" s="12">
        <v>1.3</v>
      </c>
      <c r="CE43" s="12">
        <v>1.1000000000000001</v>
      </c>
      <c r="CF43" s="47"/>
      <c r="CG43" s="47"/>
    </row>
    <row r="44" spans="3:85" s="14" customFormat="1" ht="17.100000000000001" customHeight="1" thickBot="1" x14ac:dyDescent="0.3">
      <c r="C44" s="5" t="s">
        <v>120</v>
      </c>
      <c r="D44" s="77">
        <v>-2.1</v>
      </c>
      <c r="E44" s="77">
        <v>0.8</v>
      </c>
      <c r="F44" s="13">
        <v>-2.8</v>
      </c>
      <c r="G44" s="5"/>
      <c r="H44" s="13">
        <v>-40.299999999999997</v>
      </c>
      <c r="I44" s="13"/>
      <c r="J44" s="13">
        <v>-0.7</v>
      </c>
      <c r="K44" s="13">
        <v>-38</v>
      </c>
      <c r="L44" s="13">
        <v>-37.299999999999997</v>
      </c>
      <c r="M44" s="13">
        <v>-0.7</v>
      </c>
      <c r="N44" s="5"/>
      <c r="O44" s="13">
        <v>-3.2</v>
      </c>
      <c r="P44" s="13"/>
      <c r="Q44" s="13">
        <v>-8.6999999999999993</v>
      </c>
      <c r="R44" s="13">
        <v>-9.8000000000000007</v>
      </c>
      <c r="S44" s="13">
        <v>-1.7</v>
      </c>
      <c r="T44" s="13">
        <v>-7.9</v>
      </c>
      <c r="U44" s="5"/>
      <c r="V44" s="13">
        <v>-15</v>
      </c>
      <c r="W44" s="13"/>
      <c r="X44" s="13">
        <v>-1.8</v>
      </c>
      <c r="Y44" s="13" t="s">
        <v>115</v>
      </c>
      <c r="Z44" s="13" t="s">
        <v>116</v>
      </c>
      <c r="AA44" s="13">
        <v>-0.3</v>
      </c>
      <c r="AB44" s="5"/>
      <c r="AC44" s="13" t="s">
        <v>121</v>
      </c>
      <c r="AD44" s="13"/>
      <c r="AE44" s="13">
        <v>4.4000000000000004</v>
      </c>
      <c r="AF44" s="13">
        <v>11.3</v>
      </c>
      <c r="AG44" s="13">
        <v>7.4</v>
      </c>
      <c r="AH44" s="13" t="s">
        <v>78</v>
      </c>
      <c r="AI44" s="13"/>
      <c r="AJ44" s="13" t="s">
        <v>122</v>
      </c>
      <c r="AK44" s="13"/>
      <c r="AL44" s="13">
        <v>4.7</v>
      </c>
      <c r="AM44" s="13">
        <v>7.9</v>
      </c>
      <c r="AN44" s="13">
        <v>5.2</v>
      </c>
      <c r="AO44" s="13">
        <v>2.7</v>
      </c>
      <c r="AP44" s="13"/>
      <c r="AQ44" s="13">
        <v>13.5</v>
      </c>
      <c r="AR44" s="13"/>
      <c r="AS44" s="13">
        <v>4.4000000000000004</v>
      </c>
      <c r="AT44" s="13">
        <v>5.6</v>
      </c>
      <c r="AU44" s="13">
        <v>2.1</v>
      </c>
      <c r="AV44" s="13">
        <v>3.5</v>
      </c>
      <c r="AW44" s="13"/>
      <c r="AX44" s="13">
        <v>8.3000000000000007</v>
      </c>
      <c r="AY44" s="13"/>
      <c r="AZ44" s="13">
        <v>5.4</v>
      </c>
      <c r="BA44" s="13">
        <v>7.1</v>
      </c>
      <c r="BB44" s="13">
        <v>4.9000000000000004</v>
      </c>
      <c r="BC44" s="13">
        <v>2.2000000000000002</v>
      </c>
      <c r="BD44" s="13"/>
      <c r="BE44" s="13">
        <v>8.6999999999999993</v>
      </c>
      <c r="BF44" s="13"/>
      <c r="BG44" s="13">
        <v>5.3</v>
      </c>
      <c r="BH44" s="13">
        <v>4</v>
      </c>
      <c r="BI44" s="13">
        <v>5</v>
      </c>
      <c r="BJ44" s="13">
        <v>-1</v>
      </c>
      <c r="BK44" s="13"/>
      <c r="BL44" s="13">
        <v>3.5</v>
      </c>
      <c r="BM44" s="13"/>
      <c r="BN44" s="13">
        <v>3.5</v>
      </c>
      <c r="BO44" s="13">
        <v>3</v>
      </c>
      <c r="BP44" s="13">
        <v>3</v>
      </c>
      <c r="BQ44" s="52">
        <v>0</v>
      </c>
      <c r="BR44" s="13"/>
      <c r="BS44" s="13">
        <v>8.3000000000000007</v>
      </c>
      <c r="BT44" s="13"/>
      <c r="BU44" s="13">
        <v>3.5</v>
      </c>
      <c r="BV44" s="13">
        <v>2.8</v>
      </c>
      <c r="BW44" s="13">
        <v>2.7</v>
      </c>
      <c r="BX44" s="13">
        <v>0.1</v>
      </c>
      <c r="BY44" s="13"/>
      <c r="BZ44" s="13">
        <v>3.7</v>
      </c>
      <c r="CA44" s="13"/>
      <c r="CB44" s="13">
        <v>0.4</v>
      </c>
      <c r="CC44" s="13">
        <v>2.6</v>
      </c>
      <c r="CD44" s="13">
        <v>1.3</v>
      </c>
      <c r="CE44" s="13">
        <v>1.1000000000000001</v>
      </c>
      <c r="CF44" s="47"/>
      <c r="CG44" s="47"/>
    </row>
    <row r="45" spans="3:85" s="3" customFormat="1" ht="12.75" x14ac:dyDescent="0.25">
      <c r="AL45" s="8"/>
      <c r="AM45" s="8"/>
      <c r="AN45" s="8"/>
    </row>
  </sheetData>
  <mergeCells count="13">
    <mergeCell ref="A1:CG5"/>
    <mergeCell ref="BZ9:CE9"/>
    <mergeCell ref="AQ9:AV9"/>
    <mergeCell ref="AX9:BC9"/>
    <mergeCell ref="BE9:BJ9"/>
    <mergeCell ref="BL9:BQ9"/>
    <mergeCell ref="BS9:BX9"/>
    <mergeCell ref="AJ9:AO9"/>
    <mergeCell ref="AC9:AH9"/>
    <mergeCell ref="V9:AA9"/>
    <mergeCell ref="O9:T9"/>
    <mergeCell ref="H9:M9"/>
    <mergeCell ref="D9:F9"/>
  </mergeCells>
  <hyperlinks>
    <hyperlink ref="AF7" location="Intro!A1" display="Go back to table of contents" xr:uid="{1AF5F6C0-F509-4F07-9331-561EF3EBA8CC}"/>
  </hyperlinks>
  <pageMargins left="0.70866141732283472" right="0.70866141732283472" top="0.74803149606299213" bottom="0.74803149606299213" header="0.31496062992125984" footer="0.31496062992125984"/>
  <pageSetup paperSize="8" scale="47" orientation="landscape" r:id="rId1"/>
  <ignoredErrors>
    <ignoredError sqref="Y43:AJ44" numberStoredAsText="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B096D-8242-464E-B045-85F097E1AEFD}">
  <sheetPr>
    <pageSetUpPr fitToPage="1"/>
  </sheetPr>
  <dimension ref="A1:CG28"/>
  <sheetViews>
    <sheetView showGridLines="0" topLeftCell="A4" zoomScale="80" zoomScaleNormal="80" workbookViewId="0">
      <selection activeCell="D28" sqref="D28"/>
    </sheetView>
  </sheetViews>
  <sheetFormatPr defaultColWidth="0" defaultRowHeight="14.25" x14ac:dyDescent="0.25"/>
  <cols>
    <col min="1" max="2" width="1.42578125" style="1" customWidth="1"/>
    <col min="3" max="3" width="53.85546875" style="1" customWidth="1"/>
    <col min="4" max="6" width="8.85546875" style="1" customWidth="1"/>
    <col min="7" max="7" width="1.5703125" style="1" customWidth="1"/>
    <col min="8" max="13" width="8.85546875" style="1" customWidth="1"/>
    <col min="14" max="14" width="1.85546875" style="1" customWidth="1"/>
    <col min="15" max="20" width="8.85546875" style="1" customWidth="1"/>
    <col min="21" max="21" width="1.85546875" style="1" customWidth="1"/>
    <col min="22" max="27" width="8.85546875" style="1" customWidth="1"/>
    <col min="28" max="28" width="1.85546875" style="1" customWidth="1"/>
    <col min="29" max="34" width="8.85546875" style="1" customWidth="1"/>
    <col min="35" max="35" width="1.85546875" style="1" customWidth="1"/>
    <col min="36" max="37" width="8.85546875" style="1" customWidth="1"/>
    <col min="38" max="40" width="8.85546875" style="58" customWidth="1"/>
    <col min="41" max="41" width="8.85546875" style="1" customWidth="1"/>
    <col min="42" max="42" width="1.85546875" style="1" customWidth="1"/>
    <col min="43" max="48" width="8.85546875" style="1" customWidth="1"/>
    <col min="49" max="49" width="1.85546875" style="1" customWidth="1"/>
    <col min="50" max="55" width="8.85546875" style="1" customWidth="1"/>
    <col min="56" max="56" width="1.85546875" style="1" customWidth="1"/>
    <col min="57" max="62" width="8.85546875" style="1" customWidth="1"/>
    <col min="63" max="63" width="1.85546875" style="1" customWidth="1"/>
    <col min="64" max="69" width="8.85546875" style="1" customWidth="1"/>
    <col min="70" max="70" width="1.85546875" style="1" customWidth="1"/>
    <col min="71" max="76" width="8.85546875" style="1" customWidth="1"/>
    <col min="77" max="77" width="1.85546875" style="1" customWidth="1"/>
    <col min="78" max="83" width="8.85546875" style="1" customWidth="1"/>
    <col min="84" max="85" width="1.42578125" style="1" customWidth="1"/>
    <col min="86" max="16384" width="8.85546875" style="1" hidden="1"/>
  </cols>
  <sheetData>
    <row r="1" spans="1:85" s="59" customFormat="1" ht="15" x14ac:dyDescent="0.25">
      <c r="A1" s="128"/>
      <c r="B1" s="128"/>
      <c r="C1" s="128"/>
      <c r="D1" s="128"/>
      <c r="E1" s="128"/>
      <c r="F1" s="128"/>
      <c r="G1" s="128"/>
      <c r="H1" s="128"/>
      <c r="I1" s="128"/>
      <c r="J1" s="128"/>
      <c r="K1" s="128"/>
      <c r="L1" s="128"/>
      <c r="M1" s="128"/>
      <c r="N1" s="128"/>
      <c r="O1" s="128"/>
      <c r="P1" s="128"/>
      <c r="Q1" s="128"/>
      <c r="R1" s="128"/>
      <c r="S1" s="128"/>
      <c r="T1" s="128"/>
      <c r="U1" s="128"/>
      <c r="V1" s="128"/>
      <c r="W1" s="128"/>
      <c r="X1" s="128"/>
      <c r="Y1" s="128"/>
      <c r="Z1" s="128"/>
      <c r="AA1" s="128"/>
      <c r="AB1" s="128"/>
      <c r="AC1" s="128"/>
      <c r="AD1" s="128"/>
      <c r="AE1" s="128"/>
      <c r="AF1" s="128"/>
      <c r="AG1" s="128"/>
      <c r="AH1" s="128"/>
      <c r="AI1" s="128"/>
      <c r="AJ1" s="128"/>
      <c r="AK1" s="128"/>
      <c r="AL1" s="128"/>
      <c r="AM1" s="128"/>
      <c r="AN1" s="128"/>
      <c r="AO1" s="128"/>
      <c r="AP1" s="128"/>
      <c r="AQ1" s="128"/>
      <c r="AR1" s="128"/>
      <c r="AS1" s="128"/>
      <c r="AT1" s="128"/>
      <c r="AU1" s="128"/>
      <c r="AV1" s="128"/>
      <c r="AW1" s="128"/>
      <c r="AX1" s="128"/>
      <c r="AY1" s="128"/>
      <c r="AZ1" s="128"/>
      <c r="BA1" s="128"/>
      <c r="BB1" s="128"/>
      <c r="BC1" s="128"/>
      <c r="BD1" s="128"/>
      <c r="BE1" s="128"/>
      <c r="BF1" s="128"/>
      <c r="BG1" s="128"/>
      <c r="BH1" s="128"/>
      <c r="BI1" s="128"/>
      <c r="BJ1" s="128"/>
      <c r="BK1" s="128"/>
      <c r="BL1" s="128"/>
      <c r="BM1" s="128"/>
      <c r="BN1" s="128"/>
      <c r="BO1" s="128"/>
      <c r="BP1" s="128"/>
      <c r="BQ1" s="128"/>
      <c r="BR1" s="128"/>
      <c r="BS1" s="128"/>
      <c r="BT1" s="128"/>
      <c r="BU1" s="128"/>
      <c r="BV1" s="128"/>
      <c r="BW1" s="128"/>
      <c r="BX1" s="128"/>
      <c r="BY1" s="128"/>
      <c r="BZ1" s="128"/>
      <c r="CA1" s="128"/>
      <c r="CB1" s="128"/>
      <c r="CC1" s="128"/>
      <c r="CD1" s="128"/>
      <c r="CE1" s="128"/>
      <c r="CF1" s="128"/>
      <c r="CG1" s="128"/>
    </row>
    <row r="2" spans="1:85" s="59" customFormat="1" ht="15" x14ac:dyDescent="0.25">
      <c r="A2" s="128"/>
      <c r="B2" s="128"/>
      <c r="C2" s="128"/>
      <c r="D2" s="128"/>
      <c r="E2" s="128"/>
      <c r="F2" s="128"/>
      <c r="G2" s="128"/>
      <c r="H2" s="128"/>
      <c r="I2" s="128"/>
      <c r="J2" s="128"/>
      <c r="K2" s="128"/>
      <c r="L2" s="128"/>
      <c r="M2" s="128"/>
      <c r="N2" s="128"/>
      <c r="O2" s="128"/>
      <c r="P2" s="128"/>
      <c r="Q2" s="128"/>
      <c r="R2" s="128"/>
      <c r="S2" s="128"/>
      <c r="T2" s="128"/>
      <c r="U2" s="128"/>
      <c r="V2" s="128"/>
      <c r="W2" s="128"/>
      <c r="X2" s="128"/>
      <c r="Y2" s="128"/>
      <c r="Z2" s="128"/>
      <c r="AA2" s="128"/>
      <c r="AB2" s="128"/>
      <c r="AC2" s="128"/>
      <c r="AD2" s="128"/>
      <c r="AE2" s="128"/>
      <c r="AF2" s="128"/>
      <c r="AG2" s="128"/>
      <c r="AH2" s="128"/>
      <c r="AI2" s="128"/>
      <c r="AJ2" s="128"/>
      <c r="AK2" s="128"/>
      <c r="AL2" s="128"/>
      <c r="AM2" s="128"/>
      <c r="AN2" s="128"/>
      <c r="AO2" s="128"/>
      <c r="AP2" s="128"/>
      <c r="AQ2" s="128"/>
      <c r="AR2" s="128"/>
      <c r="AS2" s="128"/>
      <c r="AT2" s="128"/>
      <c r="AU2" s="128"/>
      <c r="AV2" s="128"/>
      <c r="AW2" s="128"/>
      <c r="AX2" s="128"/>
      <c r="AY2" s="128"/>
      <c r="AZ2" s="128"/>
      <c r="BA2" s="128"/>
      <c r="BB2" s="128"/>
      <c r="BC2" s="128"/>
      <c r="BD2" s="128"/>
      <c r="BE2" s="128"/>
      <c r="BF2" s="128"/>
      <c r="BG2" s="128"/>
      <c r="BH2" s="128"/>
      <c r="BI2" s="128"/>
      <c r="BJ2" s="128"/>
      <c r="BK2" s="128"/>
      <c r="BL2" s="128"/>
      <c r="BM2" s="128"/>
      <c r="BN2" s="128"/>
      <c r="BO2" s="128"/>
      <c r="BP2" s="128"/>
      <c r="BQ2" s="128"/>
      <c r="BR2" s="128"/>
      <c r="BS2" s="128"/>
      <c r="BT2" s="128"/>
      <c r="BU2" s="128"/>
      <c r="BV2" s="128"/>
      <c r="BW2" s="128"/>
      <c r="BX2" s="128"/>
      <c r="BY2" s="128"/>
      <c r="BZ2" s="128"/>
      <c r="CA2" s="128"/>
      <c r="CB2" s="128"/>
      <c r="CC2" s="128"/>
      <c r="CD2" s="128"/>
      <c r="CE2" s="128"/>
      <c r="CF2" s="128"/>
      <c r="CG2" s="128"/>
    </row>
    <row r="3" spans="1:85" s="59" customFormat="1" ht="15" x14ac:dyDescent="0.25">
      <c r="A3" s="128"/>
      <c r="B3" s="128"/>
      <c r="C3" s="128"/>
      <c r="D3" s="128"/>
      <c r="E3" s="128"/>
      <c r="F3" s="128"/>
      <c r="G3" s="128"/>
      <c r="H3" s="128"/>
      <c r="I3" s="128"/>
      <c r="J3" s="128"/>
      <c r="K3" s="128"/>
      <c r="L3" s="128"/>
      <c r="M3" s="128"/>
      <c r="N3" s="128"/>
      <c r="O3" s="128"/>
      <c r="P3" s="128"/>
      <c r="Q3" s="128"/>
      <c r="R3" s="128"/>
      <c r="S3" s="128"/>
      <c r="T3" s="128"/>
      <c r="U3" s="128"/>
      <c r="V3" s="128"/>
      <c r="W3" s="128"/>
      <c r="X3" s="128"/>
      <c r="Y3" s="128"/>
      <c r="Z3" s="128"/>
      <c r="AA3" s="128"/>
      <c r="AB3" s="128"/>
      <c r="AC3" s="128"/>
      <c r="AD3" s="128"/>
      <c r="AE3" s="128"/>
      <c r="AF3" s="128"/>
      <c r="AG3" s="128"/>
      <c r="AH3" s="128"/>
      <c r="AI3" s="128"/>
      <c r="AJ3" s="128"/>
      <c r="AK3" s="128"/>
      <c r="AL3" s="128"/>
      <c r="AM3" s="128"/>
      <c r="AN3" s="128"/>
      <c r="AO3" s="128"/>
      <c r="AP3" s="128"/>
      <c r="AQ3" s="128"/>
      <c r="AR3" s="128"/>
      <c r="AS3" s="128"/>
      <c r="AT3" s="128"/>
      <c r="AU3" s="128"/>
      <c r="AV3" s="128"/>
      <c r="AW3" s="128"/>
      <c r="AX3" s="128"/>
      <c r="AY3" s="128"/>
      <c r="AZ3" s="128"/>
      <c r="BA3" s="128"/>
      <c r="BB3" s="128"/>
      <c r="BC3" s="128"/>
      <c r="BD3" s="128"/>
      <c r="BE3" s="128"/>
      <c r="BF3" s="128"/>
      <c r="BG3" s="128"/>
      <c r="BH3" s="128"/>
      <c r="BI3" s="128"/>
      <c r="BJ3" s="128"/>
      <c r="BK3" s="128"/>
      <c r="BL3" s="128"/>
      <c r="BM3" s="128"/>
      <c r="BN3" s="128"/>
      <c r="BO3" s="128"/>
      <c r="BP3" s="128"/>
      <c r="BQ3" s="128"/>
      <c r="BR3" s="128"/>
      <c r="BS3" s="128"/>
      <c r="BT3" s="128"/>
      <c r="BU3" s="128"/>
      <c r="BV3" s="128"/>
      <c r="BW3" s="128"/>
      <c r="BX3" s="128"/>
      <c r="BY3" s="128"/>
      <c r="BZ3" s="128"/>
      <c r="CA3" s="128"/>
      <c r="CB3" s="128"/>
      <c r="CC3" s="128"/>
      <c r="CD3" s="128"/>
      <c r="CE3" s="128"/>
      <c r="CF3" s="128"/>
      <c r="CG3" s="128"/>
    </row>
    <row r="4" spans="1:85" s="59" customFormat="1" ht="15" x14ac:dyDescent="0.25">
      <c r="A4" s="128"/>
      <c r="B4" s="128"/>
      <c r="C4" s="128"/>
      <c r="D4" s="128"/>
      <c r="E4" s="128"/>
      <c r="F4" s="128"/>
      <c r="G4" s="128"/>
      <c r="H4" s="128"/>
      <c r="I4" s="128"/>
      <c r="J4" s="128"/>
      <c r="K4" s="128"/>
      <c r="L4" s="128"/>
      <c r="M4" s="128"/>
      <c r="N4" s="128"/>
      <c r="O4" s="128"/>
      <c r="P4" s="128"/>
      <c r="Q4" s="128"/>
      <c r="R4" s="128"/>
      <c r="S4" s="128"/>
      <c r="T4" s="128"/>
      <c r="U4" s="128"/>
      <c r="V4" s="128"/>
      <c r="W4" s="128"/>
      <c r="X4" s="128"/>
      <c r="Y4" s="128"/>
      <c r="Z4" s="128"/>
      <c r="AA4" s="128"/>
      <c r="AB4" s="128"/>
      <c r="AC4" s="128"/>
      <c r="AD4" s="128"/>
      <c r="AE4" s="128"/>
      <c r="AF4" s="128"/>
      <c r="AG4" s="128"/>
      <c r="AH4" s="128"/>
      <c r="AI4" s="128"/>
      <c r="AJ4" s="128"/>
      <c r="AK4" s="128"/>
      <c r="AL4" s="128"/>
      <c r="AM4" s="128"/>
      <c r="AN4" s="128"/>
      <c r="AO4" s="128"/>
      <c r="AP4" s="128"/>
      <c r="AQ4" s="128"/>
      <c r="AR4" s="128"/>
      <c r="AS4" s="128"/>
      <c r="AT4" s="128"/>
      <c r="AU4" s="128"/>
      <c r="AV4" s="128"/>
      <c r="AW4" s="128"/>
      <c r="AX4" s="128"/>
      <c r="AY4" s="128"/>
      <c r="AZ4" s="128"/>
      <c r="BA4" s="128"/>
      <c r="BB4" s="128"/>
      <c r="BC4" s="128"/>
      <c r="BD4" s="128"/>
      <c r="BE4" s="128"/>
      <c r="BF4" s="128"/>
      <c r="BG4" s="128"/>
      <c r="BH4" s="128"/>
      <c r="BI4" s="128"/>
      <c r="BJ4" s="128"/>
      <c r="BK4" s="128"/>
      <c r="BL4" s="128"/>
      <c r="BM4" s="128"/>
      <c r="BN4" s="128"/>
      <c r="BO4" s="128"/>
      <c r="BP4" s="128"/>
      <c r="BQ4" s="128"/>
      <c r="BR4" s="128"/>
      <c r="BS4" s="128"/>
      <c r="BT4" s="128"/>
      <c r="BU4" s="128"/>
      <c r="BV4" s="128"/>
      <c r="BW4" s="128"/>
      <c r="BX4" s="128"/>
      <c r="BY4" s="128"/>
      <c r="BZ4" s="128"/>
      <c r="CA4" s="128"/>
      <c r="CB4" s="128"/>
      <c r="CC4" s="128"/>
      <c r="CD4" s="128"/>
      <c r="CE4" s="128"/>
      <c r="CF4" s="128"/>
      <c r="CG4" s="128"/>
    </row>
    <row r="5" spans="1:85" s="59" customFormat="1" ht="15" x14ac:dyDescent="0.25">
      <c r="A5" s="128"/>
      <c r="B5" s="128"/>
      <c r="C5" s="128"/>
      <c r="D5" s="128"/>
      <c r="E5" s="128"/>
      <c r="F5" s="128"/>
      <c r="G5" s="128"/>
      <c r="H5" s="128"/>
      <c r="I5" s="128"/>
      <c r="J5" s="128"/>
      <c r="K5" s="128"/>
      <c r="L5" s="128"/>
      <c r="M5" s="128"/>
      <c r="N5" s="128"/>
      <c r="O5" s="128"/>
      <c r="P5" s="128"/>
      <c r="Q5" s="128"/>
      <c r="R5" s="128"/>
      <c r="S5" s="128"/>
      <c r="T5" s="128"/>
      <c r="U5" s="128"/>
      <c r="V5" s="128"/>
      <c r="W5" s="128"/>
      <c r="X5" s="128"/>
      <c r="Y5" s="128"/>
      <c r="Z5" s="128"/>
      <c r="AA5" s="128"/>
      <c r="AB5" s="128"/>
      <c r="AC5" s="128"/>
      <c r="AD5" s="128"/>
      <c r="AE5" s="128"/>
      <c r="AF5" s="128"/>
      <c r="AG5" s="128"/>
      <c r="AH5" s="128"/>
      <c r="AI5" s="128"/>
      <c r="AJ5" s="128"/>
      <c r="AK5" s="128"/>
      <c r="AL5" s="128"/>
      <c r="AM5" s="128"/>
      <c r="AN5" s="128"/>
      <c r="AO5" s="128"/>
      <c r="AP5" s="128"/>
      <c r="AQ5" s="128"/>
      <c r="AR5" s="128"/>
      <c r="AS5" s="128"/>
      <c r="AT5" s="128"/>
      <c r="AU5" s="128"/>
      <c r="AV5" s="128"/>
      <c r="AW5" s="128"/>
      <c r="AX5" s="128"/>
      <c r="AY5" s="128"/>
      <c r="AZ5" s="128"/>
      <c r="BA5" s="128"/>
      <c r="BB5" s="128"/>
      <c r="BC5" s="128"/>
      <c r="BD5" s="128"/>
      <c r="BE5" s="128"/>
      <c r="BF5" s="128"/>
      <c r="BG5" s="128"/>
      <c r="BH5" s="128"/>
      <c r="BI5" s="128"/>
      <c r="BJ5" s="128"/>
      <c r="BK5" s="128"/>
      <c r="BL5" s="128"/>
      <c r="BM5" s="128"/>
      <c r="BN5" s="128"/>
      <c r="BO5" s="128"/>
      <c r="BP5" s="128"/>
      <c r="BQ5" s="128"/>
      <c r="BR5" s="128"/>
      <c r="BS5" s="128"/>
      <c r="BT5" s="128"/>
      <c r="BU5" s="128"/>
      <c r="BV5" s="128"/>
      <c r="BW5" s="128"/>
      <c r="BX5" s="128"/>
      <c r="BY5" s="128"/>
      <c r="BZ5" s="128"/>
      <c r="CA5" s="128"/>
      <c r="CB5" s="128"/>
      <c r="CC5" s="128"/>
      <c r="CD5" s="128"/>
      <c r="CE5" s="128"/>
      <c r="CF5" s="128"/>
      <c r="CG5" s="128"/>
    </row>
    <row r="6" spans="1:85" x14ac:dyDescent="0.25">
      <c r="AL6" s="1"/>
      <c r="AM6" s="1"/>
      <c r="AN6" s="1"/>
    </row>
    <row r="7" spans="1:85" ht="18" x14ac:dyDescent="0.25">
      <c r="C7" s="6" t="s">
        <v>123</v>
      </c>
      <c r="D7" s="6"/>
      <c r="E7" s="6"/>
      <c r="F7" s="6"/>
      <c r="G7" s="6"/>
      <c r="H7" s="6"/>
      <c r="I7" s="6"/>
      <c r="J7" s="6"/>
      <c r="K7" s="6"/>
      <c r="L7" s="6"/>
      <c r="M7" s="6"/>
      <c r="N7" s="6"/>
      <c r="O7" s="6"/>
      <c r="P7" s="6"/>
      <c r="Q7" s="6"/>
      <c r="R7" s="6"/>
      <c r="S7" s="6"/>
      <c r="T7" s="6"/>
      <c r="U7" s="6"/>
      <c r="V7" s="6"/>
      <c r="W7" s="6"/>
      <c r="X7" s="6"/>
      <c r="Y7" s="6"/>
      <c r="Z7" s="6"/>
      <c r="AA7" s="6"/>
      <c r="AB7" s="6"/>
      <c r="AC7" s="6"/>
      <c r="AD7" s="6"/>
      <c r="AE7" s="6"/>
      <c r="AF7" s="44" t="s">
        <v>11</v>
      </c>
      <c r="AG7" s="44"/>
      <c r="AH7" s="44"/>
      <c r="AI7" s="44"/>
      <c r="AK7" s="6"/>
      <c r="AL7" s="44"/>
      <c r="AN7" s="6"/>
      <c r="AP7" s="44"/>
      <c r="AQ7" s="44"/>
      <c r="AR7" s="44"/>
      <c r="AS7" s="44"/>
    </row>
    <row r="8" spans="1:85" x14ac:dyDescent="0.25">
      <c r="AL8" s="1"/>
      <c r="AM8" s="1"/>
      <c r="AN8" s="1"/>
    </row>
    <row r="9" spans="1:85" s="3" customFormat="1" ht="14.45" customHeight="1" x14ac:dyDescent="0.25">
      <c r="C9" s="4"/>
      <c r="D9" s="122">
        <v>2026</v>
      </c>
      <c r="E9" s="122"/>
      <c r="F9" s="122"/>
      <c r="G9" s="4"/>
      <c r="H9" s="122">
        <v>2025</v>
      </c>
      <c r="I9" s="122"/>
      <c r="J9" s="122">
        <v>2025</v>
      </c>
      <c r="K9" s="122"/>
      <c r="L9" s="122"/>
      <c r="M9" s="122"/>
      <c r="N9" s="4"/>
      <c r="O9" s="122">
        <v>2024</v>
      </c>
      <c r="P9" s="122"/>
      <c r="Q9" s="122"/>
      <c r="R9" s="122"/>
      <c r="S9" s="122"/>
      <c r="T9" s="122"/>
      <c r="U9" s="4"/>
      <c r="V9" s="122">
        <v>2023</v>
      </c>
      <c r="W9" s="122"/>
      <c r="X9" s="122"/>
      <c r="Y9" s="122"/>
      <c r="Z9" s="122"/>
      <c r="AA9" s="122"/>
      <c r="AB9" s="4"/>
      <c r="AC9" s="122">
        <v>2022</v>
      </c>
      <c r="AD9" s="122"/>
      <c r="AE9" s="122"/>
      <c r="AF9" s="122"/>
      <c r="AG9" s="122"/>
      <c r="AH9" s="122"/>
      <c r="AI9" s="4"/>
      <c r="AJ9" s="122">
        <v>2021</v>
      </c>
      <c r="AK9" s="122"/>
      <c r="AL9" s="122"/>
      <c r="AM9" s="122"/>
      <c r="AN9" s="122"/>
      <c r="AO9" s="122"/>
      <c r="AP9" s="4"/>
      <c r="AQ9" s="122">
        <v>2020</v>
      </c>
      <c r="AR9" s="122"/>
      <c r="AS9" s="122"/>
      <c r="AT9" s="122"/>
      <c r="AU9" s="122"/>
      <c r="AV9" s="122"/>
      <c r="AW9" s="4"/>
      <c r="AX9" s="122">
        <v>2019</v>
      </c>
      <c r="AY9" s="122"/>
      <c r="AZ9" s="122"/>
      <c r="BA9" s="122"/>
      <c r="BB9" s="122"/>
      <c r="BC9" s="122"/>
      <c r="BD9" s="4"/>
      <c r="BE9" s="122">
        <v>2018</v>
      </c>
      <c r="BF9" s="122"/>
      <c r="BG9" s="122"/>
      <c r="BH9" s="122"/>
      <c r="BI9" s="122"/>
      <c r="BJ9" s="122"/>
      <c r="BK9" s="4"/>
      <c r="BL9" s="122">
        <v>2017</v>
      </c>
      <c r="BM9" s="122"/>
      <c r="BN9" s="122"/>
      <c r="BO9" s="122"/>
      <c r="BP9" s="122"/>
      <c r="BQ9" s="122"/>
      <c r="BR9" s="4"/>
      <c r="BS9" s="122">
        <v>2016</v>
      </c>
      <c r="BT9" s="122"/>
      <c r="BU9" s="122"/>
      <c r="BV9" s="122"/>
      <c r="BW9" s="122"/>
      <c r="BX9" s="122"/>
      <c r="BY9" s="4"/>
      <c r="BZ9" s="122">
        <v>2015</v>
      </c>
      <c r="CA9" s="122"/>
      <c r="CB9" s="122"/>
      <c r="CC9" s="122"/>
      <c r="CD9" s="122"/>
      <c r="CE9" s="122"/>
    </row>
    <row r="10" spans="1:85" s="3" customFormat="1" ht="12.75" x14ac:dyDescent="0.25">
      <c r="C10" s="68" t="s">
        <v>13</v>
      </c>
      <c r="D10" s="90" t="s">
        <v>18</v>
      </c>
      <c r="E10" s="90" t="s">
        <v>19</v>
      </c>
      <c r="F10" s="90" t="s">
        <v>14</v>
      </c>
      <c r="G10" s="68"/>
      <c r="H10" s="120" t="s">
        <v>15</v>
      </c>
      <c r="I10" s="120" t="s">
        <v>16</v>
      </c>
      <c r="J10" s="120" t="s">
        <v>17</v>
      </c>
      <c r="K10" s="120" t="s">
        <v>18</v>
      </c>
      <c r="L10" s="120" t="s">
        <v>19</v>
      </c>
      <c r="M10" s="120" t="s">
        <v>14</v>
      </c>
      <c r="N10" s="68"/>
      <c r="O10" s="120" t="s">
        <v>15</v>
      </c>
      <c r="P10" s="120" t="s">
        <v>16</v>
      </c>
      <c r="Q10" s="120" t="s">
        <v>17</v>
      </c>
      <c r="R10" s="120" t="s">
        <v>18</v>
      </c>
      <c r="S10" s="120" t="s">
        <v>19</v>
      </c>
      <c r="T10" s="120" t="s">
        <v>14</v>
      </c>
      <c r="U10" s="68"/>
      <c r="V10" s="120" t="s">
        <v>15</v>
      </c>
      <c r="W10" s="120" t="s">
        <v>16</v>
      </c>
      <c r="X10" s="120" t="s">
        <v>17</v>
      </c>
      <c r="Y10" s="120" t="s">
        <v>18</v>
      </c>
      <c r="Z10" s="120" t="s">
        <v>19</v>
      </c>
      <c r="AA10" s="120" t="s">
        <v>14</v>
      </c>
      <c r="AB10" s="68"/>
      <c r="AC10" s="120" t="s">
        <v>15</v>
      </c>
      <c r="AD10" s="120" t="s">
        <v>16</v>
      </c>
      <c r="AE10" s="120" t="s">
        <v>17</v>
      </c>
      <c r="AF10" s="120" t="s">
        <v>18</v>
      </c>
      <c r="AG10" s="120" t="s">
        <v>19</v>
      </c>
      <c r="AH10" s="120" t="s">
        <v>14</v>
      </c>
      <c r="AI10" s="120"/>
      <c r="AJ10" s="120" t="s">
        <v>15</v>
      </c>
      <c r="AK10" s="120" t="s">
        <v>16</v>
      </c>
      <c r="AL10" s="120" t="s">
        <v>17</v>
      </c>
      <c r="AM10" s="120" t="s">
        <v>18</v>
      </c>
      <c r="AN10" s="120" t="s">
        <v>19</v>
      </c>
      <c r="AO10" s="120" t="s">
        <v>14</v>
      </c>
      <c r="AP10" s="120"/>
      <c r="AQ10" s="120" t="s">
        <v>15</v>
      </c>
      <c r="AR10" s="120" t="s">
        <v>16</v>
      </c>
      <c r="AS10" s="120" t="s">
        <v>17</v>
      </c>
      <c r="AT10" s="120" t="s">
        <v>18</v>
      </c>
      <c r="AU10" s="120" t="s">
        <v>19</v>
      </c>
      <c r="AV10" s="120" t="s">
        <v>14</v>
      </c>
      <c r="AW10" s="69"/>
      <c r="AX10" s="120" t="s">
        <v>15</v>
      </c>
      <c r="AY10" s="120" t="s">
        <v>16</v>
      </c>
      <c r="AZ10" s="120" t="s">
        <v>17</v>
      </c>
      <c r="BA10" s="120" t="s">
        <v>18</v>
      </c>
      <c r="BB10" s="120" t="s">
        <v>19</v>
      </c>
      <c r="BC10" s="120" t="s">
        <v>14</v>
      </c>
      <c r="BD10" s="69"/>
      <c r="BE10" s="120" t="s">
        <v>15</v>
      </c>
      <c r="BF10" s="120" t="s">
        <v>16</v>
      </c>
      <c r="BG10" s="120" t="s">
        <v>17</v>
      </c>
      <c r="BH10" s="120" t="s">
        <v>18</v>
      </c>
      <c r="BI10" s="120" t="s">
        <v>19</v>
      </c>
      <c r="BJ10" s="120" t="s">
        <v>14</v>
      </c>
      <c r="BK10" s="69"/>
      <c r="BL10" s="120" t="s">
        <v>15</v>
      </c>
      <c r="BM10" s="120" t="s">
        <v>16</v>
      </c>
      <c r="BN10" s="120" t="s">
        <v>17</v>
      </c>
      <c r="BO10" s="120" t="s">
        <v>18</v>
      </c>
      <c r="BP10" s="120" t="s">
        <v>19</v>
      </c>
      <c r="BQ10" s="120" t="s">
        <v>14</v>
      </c>
      <c r="BR10" s="69"/>
      <c r="BS10" s="120" t="s">
        <v>15</v>
      </c>
      <c r="BT10" s="120" t="s">
        <v>16</v>
      </c>
      <c r="BU10" s="120" t="s">
        <v>17</v>
      </c>
      <c r="BV10" s="120" t="s">
        <v>18</v>
      </c>
      <c r="BW10" s="120" t="s">
        <v>19</v>
      </c>
      <c r="BX10" s="120" t="s">
        <v>14</v>
      </c>
      <c r="BY10" s="69"/>
      <c r="BZ10" s="120" t="s">
        <v>15</v>
      </c>
      <c r="CA10" s="120" t="s">
        <v>16</v>
      </c>
      <c r="CB10" s="120" t="s">
        <v>17</v>
      </c>
      <c r="CC10" s="120" t="s">
        <v>18</v>
      </c>
      <c r="CD10" s="120" t="s">
        <v>19</v>
      </c>
      <c r="CE10" s="120" t="s">
        <v>14</v>
      </c>
    </row>
    <row r="11" spans="1:85" s="3" customFormat="1" ht="4.3499999999999996" customHeight="1" x14ac:dyDescent="0.25">
      <c r="K11" s="105"/>
      <c r="AL11" s="55"/>
      <c r="AM11" s="55"/>
      <c r="AN11" s="55"/>
    </row>
    <row r="12" spans="1:85" s="14" customFormat="1" ht="17.100000000000001" customHeight="1" x14ac:dyDescent="0.25">
      <c r="C12" s="17" t="s">
        <v>107</v>
      </c>
      <c r="D12" s="75">
        <v>-41</v>
      </c>
      <c r="E12" s="75">
        <v>13</v>
      </c>
      <c r="F12" s="18">
        <v>-54</v>
      </c>
      <c r="G12" s="17"/>
      <c r="H12" s="18">
        <v>-665</v>
      </c>
      <c r="I12" s="18">
        <v>-28</v>
      </c>
      <c r="J12" s="18">
        <v>-9</v>
      </c>
      <c r="K12" s="18">
        <v>-628</v>
      </c>
      <c r="L12" s="18">
        <v>-616</v>
      </c>
      <c r="M12" s="18">
        <v>-12</v>
      </c>
      <c r="N12" s="17"/>
      <c r="O12" s="18">
        <v>-50</v>
      </c>
      <c r="P12" s="18">
        <v>90</v>
      </c>
      <c r="Q12" s="18">
        <v>19</v>
      </c>
      <c r="R12" s="18">
        <v>-159</v>
      </c>
      <c r="S12" s="18">
        <v>-29</v>
      </c>
      <c r="T12" s="18">
        <v>-130</v>
      </c>
      <c r="U12" s="17"/>
      <c r="V12" s="18">
        <v>-246</v>
      </c>
      <c r="W12" s="18">
        <f>+V12-X12-Y12</f>
        <v>-109</v>
      </c>
      <c r="X12" s="18">
        <v>-29</v>
      </c>
      <c r="Y12" s="18">
        <v>-108</v>
      </c>
      <c r="Z12" s="18">
        <v>-101</v>
      </c>
      <c r="AA12" s="18">
        <v>-7</v>
      </c>
      <c r="AB12" s="17"/>
      <c r="AC12" s="18">
        <v>317</v>
      </c>
      <c r="AD12" s="18">
        <v>34</v>
      </c>
      <c r="AE12" s="18">
        <v>82</v>
      </c>
      <c r="AF12" s="18">
        <v>201</v>
      </c>
      <c r="AG12" s="18">
        <v>129</v>
      </c>
      <c r="AH12" s="18">
        <v>72</v>
      </c>
      <c r="AI12" s="18"/>
      <c r="AJ12" s="18">
        <v>321</v>
      </c>
      <c r="AK12" s="18">
        <v>91</v>
      </c>
      <c r="AL12" s="18">
        <v>88</v>
      </c>
      <c r="AM12" s="18">
        <v>142</v>
      </c>
      <c r="AN12" s="18">
        <v>93</v>
      </c>
      <c r="AO12" s="18">
        <v>49</v>
      </c>
      <c r="AP12" s="18"/>
      <c r="AQ12" s="18">
        <v>251</v>
      </c>
      <c r="AR12" s="18">
        <v>66</v>
      </c>
      <c r="AS12" s="18">
        <v>83</v>
      </c>
      <c r="AT12" s="18">
        <v>102</v>
      </c>
      <c r="AU12" s="18">
        <v>38</v>
      </c>
      <c r="AV12" s="18">
        <v>64</v>
      </c>
      <c r="AW12" s="18"/>
      <c r="AX12" s="18">
        <v>150</v>
      </c>
      <c r="AY12" s="18">
        <v>-75</v>
      </c>
      <c r="AZ12" s="18">
        <v>97</v>
      </c>
      <c r="BA12" s="18">
        <v>128</v>
      </c>
      <c r="BB12" s="18">
        <v>89</v>
      </c>
      <c r="BC12" s="18">
        <v>39</v>
      </c>
      <c r="BD12" s="18"/>
      <c r="BE12" s="18">
        <v>125</v>
      </c>
      <c r="BF12" s="18">
        <v>25</v>
      </c>
      <c r="BG12" s="18">
        <v>57</v>
      </c>
      <c r="BH12" s="18">
        <v>43</v>
      </c>
      <c r="BI12" s="18">
        <v>57</v>
      </c>
      <c r="BJ12" s="18">
        <v>-14</v>
      </c>
      <c r="BK12" s="18"/>
      <c r="BL12" s="18">
        <v>89.62</v>
      </c>
      <c r="BM12" s="18">
        <v>14</v>
      </c>
      <c r="BN12" s="18">
        <v>38</v>
      </c>
      <c r="BO12" s="18">
        <v>38</v>
      </c>
      <c r="BP12" s="18">
        <v>37</v>
      </c>
      <c r="BQ12" s="18">
        <v>3</v>
      </c>
      <c r="BR12" s="18"/>
      <c r="BS12" s="18">
        <v>89.184966701934798</v>
      </c>
      <c r="BT12" s="18">
        <v>27</v>
      </c>
      <c r="BU12" s="18">
        <v>31.6</v>
      </c>
      <c r="BV12" s="18">
        <v>30.1</v>
      </c>
      <c r="BW12" s="18">
        <v>29</v>
      </c>
      <c r="BX12" s="18">
        <v>1.1000000000000001</v>
      </c>
      <c r="BY12" s="18"/>
      <c r="BZ12" s="18">
        <v>39</v>
      </c>
      <c r="CA12" s="18">
        <v>9</v>
      </c>
      <c r="CB12" s="18">
        <v>4.3</v>
      </c>
      <c r="CC12" s="18">
        <v>25.7</v>
      </c>
      <c r="CD12" s="18">
        <v>14.4</v>
      </c>
      <c r="CE12" s="18">
        <v>11.3</v>
      </c>
    </row>
    <row r="13" spans="1:85" s="3" customFormat="1" ht="4.3499999999999996" customHeight="1" x14ac:dyDescent="0.25">
      <c r="D13" s="70"/>
      <c r="E13" s="70"/>
      <c r="F13" s="8"/>
      <c r="H13" s="8"/>
      <c r="I13" s="8"/>
      <c r="J13" s="8"/>
      <c r="K13" s="8"/>
      <c r="L13" s="8"/>
      <c r="M13" s="8"/>
      <c r="O13" s="8"/>
      <c r="P13" s="8"/>
      <c r="Q13" s="8"/>
      <c r="R13" s="8"/>
      <c r="S13" s="8"/>
      <c r="T13" s="8"/>
      <c r="V13" s="8"/>
      <c r="W13" s="8"/>
      <c r="X13" s="8"/>
      <c r="Y13" s="8"/>
      <c r="Z13" s="8"/>
      <c r="AA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row>
    <row r="14" spans="1:85" s="3" customFormat="1" ht="17.100000000000001" customHeight="1" x14ac:dyDescent="0.25">
      <c r="C14" s="14" t="s">
        <v>124</v>
      </c>
      <c r="D14" s="70"/>
      <c r="E14" s="70"/>
      <c r="F14" s="8"/>
      <c r="G14" s="14"/>
      <c r="H14" s="8"/>
      <c r="I14" s="8"/>
      <c r="J14" s="8"/>
      <c r="K14" s="8"/>
      <c r="L14" s="8"/>
      <c r="M14" s="8"/>
      <c r="N14" s="14"/>
      <c r="O14" s="8"/>
      <c r="P14" s="8"/>
      <c r="Q14" s="8"/>
      <c r="R14" s="8"/>
      <c r="S14" s="8"/>
      <c r="T14" s="8"/>
      <c r="U14" s="14"/>
      <c r="V14" s="8"/>
      <c r="W14" s="8"/>
      <c r="X14" s="8"/>
      <c r="Y14" s="8"/>
      <c r="Z14" s="8"/>
      <c r="AA14" s="8"/>
      <c r="AB14" s="14"/>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row>
    <row r="15" spans="1:85" s="3" customFormat="1" ht="27.6" customHeight="1" x14ac:dyDescent="0.25">
      <c r="C15" s="36" t="s">
        <v>125</v>
      </c>
      <c r="D15" s="70"/>
      <c r="E15" s="70"/>
      <c r="F15" s="8"/>
      <c r="G15" s="36"/>
      <c r="H15" s="8"/>
      <c r="I15" s="8"/>
      <c r="J15" s="8"/>
      <c r="K15" s="8"/>
      <c r="L15" s="8"/>
      <c r="M15" s="8"/>
      <c r="N15" s="36"/>
      <c r="O15" s="8"/>
      <c r="P15" s="8"/>
      <c r="Q15" s="8"/>
      <c r="R15" s="8"/>
      <c r="S15" s="8"/>
      <c r="T15" s="8"/>
      <c r="U15" s="36"/>
      <c r="V15" s="8"/>
      <c r="W15" s="8"/>
      <c r="X15" s="8"/>
      <c r="Y15" s="8"/>
      <c r="Z15" s="8"/>
      <c r="AA15" s="8"/>
      <c r="AB15" s="36"/>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c r="BS15" s="8"/>
      <c r="BT15" s="8"/>
      <c r="BU15" s="8"/>
      <c r="BV15" s="8"/>
      <c r="BW15" s="8"/>
      <c r="BX15" s="8"/>
      <c r="BY15" s="8"/>
      <c r="BZ15" s="8"/>
      <c r="CA15" s="8"/>
      <c r="CB15" s="8"/>
      <c r="CC15" s="8"/>
      <c r="CD15" s="8"/>
      <c r="CE15" s="8"/>
    </row>
    <row r="16" spans="1:85" s="3" customFormat="1" ht="17.100000000000001" customHeight="1" x14ac:dyDescent="0.25">
      <c r="C16" s="3" t="s">
        <v>126</v>
      </c>
      <c r="D16" s="70">
        <v>0</v>
      </c>
      <c r="E16" s="70">
        <v>0</v>
      </c>
      <c r="F16" s="8">
        <v>0</v>
      </c>
      <c r="H16" s="8">
        <v>1</v>
      </c>
      <c r="I16" s="8">
        <v>2</v>
      </c>
      <c r="J16" s="8">
        <v>0</v>
      </c>
      <c r="K16" s="8">
        <v>-1</v>
      </c>
      <c r="L16" s="8">
        <v>-1</v>
      </c>
      <c r="M16" s="8">
        <v>0</v>
      </c>
      <c r="O16" s="8">
        <v>13</v>
      </c>
      <c r="P16" s="8">
        <v>5</v>
      </c>
      <c r="Q16" s="8">
        <v>-20</v>
      </c>
      <c r="R16" s="8">
        <v>28</v>
      </c>
      <c r="S16" s="8">
        <v>9</v>
      </c>
      <c r="T16" s="8">
        <v>19</v>
      </c>
      <c r="V16" s="8">
        <v>-68</v>
      </c>
      <c r="W16" s="8">
        <f>+V16-X16-Y16</f>
        <v>-21</v>
      </c>
      <c r="X16" s="8">
        <v>-1</v>
      </c>
      <c r="Y16" s="8">
        <v>-46</v>
      </c>
      <c r="Z16" s="8">
        <v>-1</v>
      </c>
      <c r="AA16" s="8">
        <v>-45</v>
      </c>
      <c r="AC16" s="8">
        <v>18</v>
      </c>
      <c r="AD16" s="8">
        <v>57</v>
      </c>
      <c r="AE16" s="8">
        <v>1</v>
      </c>
      <c r="AF16" s="8">
        <v>-40</v>
      </c>
      <c r="AG16" s="8">
        <v>1</v>
      </c>
      <c r="AH16" s="8">
        <v>-41</v>
      </c>
      <c r="AI16" s="8"/>
      <c r="AJ16" s="8">
        <v>47</v>
      </c>
      <c r="AK16" s="8">
        <v>20</v>
      </c>
      <c r="AL16" s="8">
        <v>-6</v>
      </c>
      <c r="AM16" s="8">
        <v>33</v>
      </c>
      <c r="AN16" s="8">
        <v>16</v>
      </c>
      <c r="AO16" s="8">
        <v>17</v>
      </c>
      <c r="AP16" s="8"/>
      <c r="AQ16" s="8">
        <v>-110</v>
      </c>
      <c r="AR16" s="8">
        <v>-27</v>
      </c>
      <c r="AS16" s="8">
        <v>-92</v>
      </c>
      <c r="AT16" s="8">
        <v>9</v>
      </c>
      <c r="AU16" s="8">
        <v>-23</v>
      </c>
      <c r="AV16" s="8">
        <v>32</v>
      </c>
      <c r="AW16" s="8"/>
      <c r="AX16" s="8">
        <v>47</v>
      </c>
      <c r="AY16" s="8">
        <v>48</v>
      </c>
      <c r="AZ16" s="8">
        <v>-7</v>
      </c>
      <c r="BA16" s="8">
        <v>6</v>
      </c>
      <c r="BB16" s="8">
        <v>11</v>
      </c>
      <c r="BC16" s="8">
        <v>-5</v>
      </c>
      <c r="BD16" s="8"/>
      <c r="BE16" s="8">
        <v>26</v>
      </c>
      <c r="BF16" s="8">
        <v>1</v>
      </c>
      <c r="BG16" s="8">
        <v>-2</v>
      </c>
      <c r="BH16" s="8">
        <v>27</v>
      </c>
      <c r="BI16" s="8">
        <v>12</v>
      </c>
      <c r="BJ16" s="8">
        <v>15</v>
      </c>
      <c r="BK16" s="8"/>
      <c r="BL16" s="8">
        <v>0.622</v>
      </c>
      <c r="BM16" s="8">
        <v>0</v>
      </c>
      <c r="BN16" s="8">
        <v>-26</v>
      </c>
      <c r="BO16" s="8">
        <v>27</v>
      </c>
      <c r="BP16" s="8">
        <v>-3</v>
      </c>
      <c r="BQ16" s="8">
        <v>30</v>
      </c>
      <c r="BR16" s="8"/>
      <c r="BS16" s="8">
        <v>-93.286000000000001</v>
      </c>
      <c r="BT16" s="8">
        <v>26</v>
      </c>
      <c r="BU16" s="8">
        <v>-36.1</v>
      </c>
      <c r="BV16" s="8">
        <v>-82.9</v>
      </c>
      <c r="BW16" s="8">
        <v>-82.9</v>
      </c>
      <c r="BX16" s="8">
        <v>0</v>
      </c>
      <c r="BY16" s="8"/>
      <c r="BZ16" s="8">
        <v>73</v>
      </c>
      <c r="CA16" s="8">
        <v>73</v>
      </c>
      <c r="CB16" s="8">
        <v>0</v>
      </c>
      <c r="CC16" s="8">
        <v>0</v>
      </c>
      <c r="CD16" s="8">
        <v>0</v>
      </c>
      <c r="CE16" s="8">
        <v>0</v>
      </c>
    </row>
    <row r="17" spans="3:83" s="3" customFormat="1" ht="17.100000000000001" customHeight="1" x14ac:dyDescent="0.25">
      <c r="C17" s="24" t="s">
        <v>127</v>
      </c>
      <c r="D17" s="74">
        <v>0</v>
      </c>
      <c r="E17" s="74">
        <v>0</v>
      </c>
      <c r="F17" s="25">
        <v>0</v>
      </c>
      <c r="G17" s="24"/>
      <c r="H17" s="25">
        <v>-1</v>
      </c>
      <c r="I17" s="25">
        <v>0</v>
      </c>
      <c r="J17" s="25">
        <v>0</v>
      </c>
      <c r="K17" s="25">
        <v>-1</v>
      </c>
      <c r="L17" s="25">
        <v>0</v>
      </c>
      <c r="M17" s="25">
        <v>-1</v>
      </c>
      <c r="N17" s="24"/>
      <c r="O17" s="25">
        <v>-5</v>
      </c>
      <c r="P17" s="25">
        <v>-3</v>
      </c>
      <c r="Q17" s="25">
        <v>4</v>
      </c>
      <c r="R17" s="25">
        <v>-6</v>
      </c>
      <c r="S17" s="25">
        <v>-2</v>
      </c>
      <c r="T17" s="25">
        <v>-4</v>
      </c>
      <c r="U17" s="24"/>
      <c r="V17" s="25">
        <v>15</v>
      </c>
      <c r="W17" s="25">
        <f>+V17-X17-Y17</f>
        <v>9</v>
      </c>
      <c r="X17" s="25">
        <v>-2</v>
      </c>
      <c r="Y17" s="25">
        <v>8</v>
      </c>
      <c r="Z17" s="25">
        <v>-1</v>
      </c>
      <c r="AA17" s="25">
        <v>9</v>
      </c>
      <c r="AB17" s="24"/>
      <c r="AC17" s="25">
        <v>-1</v>
      </c>
      <c r="AD17" s="25">
        <v>1</v>
      </c>
      <c r="AE17" s="25">
        <v>-6</v>
      </c>
      <c r="AF17" s="25">
        <v>4</v>
      </c>
      <c r="AG17" s="25">
        <v>-2</v>
      </c>
      <c r="AH17" s="25">
        <v>6</v>
      </c>
      <c r="AI17" s="25"/>
      <c r="AJ17" s="25">
        <v>-11</v>
      </c>
      <c r="AK17" s="25">
        <v>-6</v>
      </c>
      <c r="AL17" s="25">
        <v>1</v>
      </c>
      <c r="AM17" s="25">
        <v>-6</v>
      </c>
      <c r="AN17" s="25">
        <v>-2</v>
      </c>
      <c r="AO17" s="25">
        <v>-4</v>
      </c>
      <c r="AP17" s="25"/>
      <c r="AQ17" s="25">
        <v>21</v>
      </c>
      <c r="AR17" s="25">
        <v>9</v>
      </c>
      <c r="AS17" s="25">
        <v>15</v>
      </c>
      <c r="AT17" s="25">
        <v>-3</v>
      </c>
      <c r="AU17" s="25">
        <v>4</v>
      </c>
      <c r="AV17" s="25">
        <v>-7</v>
      </c>
      <c r="AW17" s="25"/>
      <c r="AX17" s="25">
        <v>-8</v>
      </c>
      <c r="AY17" s="25">
        <v>-6</v>
      </c>
      <c r="AZ17" s="25">
        <v>1</v>
      </c>
      <c r="BA17" s="25">
        <v>-3</v>
      </c>
      <c r="BB17" s="25">
        <v>-3</v>
      </c>
      <c r="BC17" s="25">
        <v>0</v>
      </c>
      <c r="BD17" s="25"/>
      <c r="BE17" s="25">
        <v>-4</v>
      </c>
      <c r="BF17" s="25">
        <v>2</v>
      </c>
      <c r="BG17" s="25">
        <v>0</v>
      </c>
      <c r="BH17" s="25">
        <v>-6</v>
      </c>
      <c r="BI17" s="25">
        <v>-3</v>
      </c>
      <c r="BJ17" s="25">
        <v>-3</v>
      </c>
      <c r="BK17" s="25"/>
      <c r="BL17" s="25">
        <v>-4.9000000000000002E-2</v>
      </c>
      <c r="BM17" s="25">
        <v>2</v>
      </c>
      <c r="BN17" s="25">
        <v>4</v>
      </c>
      <c r="BO17" s="25">
        <v>-6</v>
      </c>
      <c r="BP17" s="25">
        <v>0</v>
      </c>
      <c r="BQ17" s="25">
        <v>-6</v>
      </c>
      <c r="BR17" s="25"/>
      <c r="BS17" s="25">
        <v>15.587</v>
      </c>
      <c r="BT17" s="25">
        <v>-8</v>
      </c>
      <c r="BU17" s="25">
        <v>7.2</v>
      </c>
      <c r="BV17" s="25">
        <v>16.600000000000001</v>
      </c>
      <c r="BW17" s="25">
        <v>16.600000000000001</v>
      </c>
      <c r="BX17" s="25">
        <v>0</v>
      </c>
      <c r="BY17" s="25"/>
      <c r="BZ17" s="25">
        <v>-13</v>
      </c>
      <c r="CA17" s="25">
        <v>-13</v>
      </c>
      <c r="CB17" s="25">
        <v>0</v>
      </c>
      <c r="CC17" s="25">
        <v>0</v>
      </c>
      <c r="CD17" s="25">
        <v>0</v>
      </c>
      <c r="CE17" s="25">
        <v>0</v>
      </c>
    </row>
    <row r="18" spans="3:83" s="14" customFormat="1" ht="17.100000000000001" customHeight="1" x14ac:dyDescent="0.25">
      <c r="D18" s="78"/>
      <c r="E18" s="78"/>
      <c r="F18" s="29"/>
      <c r="H18" s="29">
        <f>SUM(H16:H17)</f>
        <v>0</v>
      </c>
      <c r="I18" s="29">
        <v>2</v>
      </c>
      <c r="J18" s="29">
        <f>SUM(J16:J17)</f>
        <v>0</v>
      </c>
      <c r="K18" s="29">
        <f>SUM(K16:K17)</f>
        <v>-2</v>
      </c>
      <c r="L18" s="29">
        <f>SUM(L16:L17)</f>
        <v>-1</v>
      </c>
      <c r="M18" s="29">
        <v>-1</v>
      </c>
      <c r="O18" s="29">
        <f>SUM(O16:O17)</f>
        <v>8</v>
      </c>
      <c r="P18" s="29">
        <v>2</v>
      </c>
      <c r="Q18" s="29">
        <f>SUM(Q16:Q17)</f>
        <v>-16</v>
      </c>
      <c r="R18" s="29">
        <f>SUM(R16:R17)</f>
        <v>22</v>
      </c>
      <c r="S18" s="29">
        <f>SUM(S16:S17)</f>
        <v>7</v>
      </c>
      <c r="T18" s="29">
        <f>SUM(T16:T17)</f>
        <v>15</v>
      </c>
      <c r="V18" s="29">
        <f>SUM(V16:V17)</f>
        <v>-53</v>
      </c>
      <c r="W18" s="29">
        <f>SUM(W16:W17)</f>
        <v>-12</v>
      </c>
      <c r="X18" s="29">
        <f>SUM(X16:X17)</f>
        <v>-3</v>
      </c>
      <c r="Y18" s="29">
        <v>-38</v>
      </c>
      <c r="Z18" s="29">
        <v>-2</v>
      </c>
      <c r="AA18" s="29">
        <f>+AA16+AA17</f>
        <v>-36</v>
      </c>
      <c r="AC18" s="29">
        <v>17</v>
      </c>
      <c r="AD18" s="29">
        <v>58</v>
      </c>
      <c r="AE18" s="29">
        <v>-5</v>
      </c>
      <c r="AF18" s="29">
        <v>-36</v>
      </c>
      <c r="AG18" s="29">
        <v>-1</v>
      </c>
      <c r="AH18" s="29">
        <v>-35</v>
      </c>
      <c r="AI18" s="29"/>
      <c r="AJ18" s="29">
        <v>36</v>
      </c>
      <c r="AK18" s="29">
        <v>14</v>
      </c>
      <c r="AL18" s="29">
        <v>-5</v>
      </c>
      <c r="AM18" s="29">
        <v>27</v>
      </c>
      <c r="AN18" s="29">
        <v>14</v>
      </c>
      <c r="AO18" s="29">
        <v>13</v>
      </c>
      <c r="AP18" s="29"/>
      <c r="AQ18" s="29">
        <v>-89</v>
      </c>
      <c r="AR18" s="29">
        <v>-18</v>
      </c>
      <c r="AS18" s="29">
        <v>-77</v>
      </c>
      <c r="AT18" s="29">
        <v>6</v>
      </c>
      <c r="AU18" s="29">
        <v>-19</v>
      </c>
      <c r="AV18" s="29">
        <v>25</v>
      </c>
      <c r="AW18" s="29"/>
      <c r="AX18" s="29">
        <v>39</v>
      </c>
      <c r="AY18" s="29">
        <v>42</v>
      </c>
      <c r="AZ18" s="29">
        <v>-6</v>
      </c>
      <c r="BA18" s="29">
        <v>3</v>
      </c>
      <c r="BB18" s="29">
        <v>8</v>
      </c>
      <c r="BC18" s="29">
        <v>-5</v>
      </c>
      <c r="BD18" s="29"/>
      <c r="BE18" s="29">
        <v>22</v>
      </c>
      <c r="BF18" s="29">
        <v>3</v>
      </c>
      <c r="BG18" s="29">
        <v>-2</v>
      </c>
      <c r="BH18" s="29">
        <v>21</v>
      </c>
      <c r="BI18" s="29">
        <v>9</v>
      </c>
      <c r="BJ18" s="29">
        <v>12</v>
      </c>
      <c r="BK18" s="29"/>
      <c r="BL18" s="29">
        <v>0.57299999999999995</v>
      </c>
      <c r="BM18" s="29">
        <v>-1</v>
      </c>
      <c r="BN18" s="29">
        <v>-22</v>
      </c>
      <c r="BO18" s="29">
        <v>21</v>
      </c>
      <c r="BP18" s="29">
        <v>-3</v>
      </c>
      <c r="BQ18" s="29">
        <v>24</v>
      </c>
      <c r="BR18" s="29"/>
      <c r="BS18" s="29">
        <v>-77.698999999999998</v>
      </c>
      <c r="BT18" s="29">
        <v>17</v>
      </c>
      <c r="BU18" s="29">
        <v>-28.9</v>
      </c>
      <c r="BV18" s="29">
        <v>-66.3</v>
      </c>
      <c r="BW18" s="29">
        <v>-66.3</v>
      </c>
      <c r="BX18" s="29">
        <v>0</v>
      </c>
      <c r="BY18" s="29"/>
      <c r="BZ18" s="29">
        <v>60</v>
      </c>
      <c r="CA18" s="29">
        <v>60</v>
      </c>
      <c r="CB18" s="29"/>
      <c r="CC18" s="29"/>
      <c r="CD18" s="29">
        <v>0</v>
      </c>
      <c r="CE18" s="29">
        <v>0</v>
      </c>
    </row>
    <row r="19" spans="3:83" s="3" customFormat="1" ht="27.6" customHeight="1" x14ac:dyDescent="0.25">
      <c r="C19" s="36" t="s">
        <v>128</v>
      </c>
      <c r="D19" s="70"/>
      <c r="E19" s="70"/>
      <c r="F19" s="8"/>
      <c r="G19" s="36"/>
      <c r="H19" s="8"/>
      <c r="I19" s="8"/>
      <c r="J19" s="8"/>
      <c r="K19" s="8"/>
      <c r="L19" s="8"/>
      <c r="M19" s="8"/>
      <c r="N19" s="36"/>
      <c r="O19" s="8"/>
      <c r="P19" s="8"/>
      <c r="Q19" s="8"/>
      <c r="R19" s="8"/>
      <c r="S19" s="8"/>
      <c r="T19" s="8"/>
      <c r="U19" s="36"/>
      <c r="V19" s="8"/>
      <c r="W19" s="8"/>
      <c r="X19" s="8"/>
      <c r="Y19" s="8"/>
      <c r="Z19" s="8"/>
      <c r="AA19" s="8"/>
      <c r="AB19" s="36"/>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row>
    <row r="20" spans="3:83" s="3" customFormat="1" ht="17.100000000000001" customHeight="1" x14ac:dyDescent="0.25">
      <c r="C20" s="36" t="s">
        <v>129</v>
      </c>
      <c r="D20" s="70">
        <v>-9</v>
      </c>
      <c r="E20" s="70">
        <v>2</v>
      </c>
      <c r="F20" s="8">
        <v>-10</v>
      </c>
      <c r="G20" s="36"/>
      <c r="H20" s="8">
        <v>6</v>
      </c>
      <c r="I20" s="8">
        <v>7</v>
      </c>
      <c r="J20" s="8">
        <v>-8</v>
      </c>
      <c r="K20" s="8">
        <v>7</v>
      </c>
      <c r="L20" s="8">
        <v>-14</v>
      </c>
      <c r="M20" s="8">
        <v>21</v>
      </c>
      <c r="N20" s="36"/>
      <c r="O20" s="8">
        <v>20</v>
      </c>
      <c r="P20" s="8">
        <v>15</v>
      </c>
      <c r="Q20" s="8">
        <v>-3</v>
      </c>
      <c r="R20" s="8">
        <v>8</v>
      </c>
      <c r="S20" s="8">
        <v>2</v>
      </c>
      <c r="T20" s="8">
        <v>6</v>
      </c>
      <c r="U20" s="36"/>
      <c r="V20" s="8">
        <v>63</v>
      </c>
      <c r="W20" s="8">
        <f>+V20-X20-Y20</f>
        <v>42</v>
      </c>
      <c r="X20" s="8">
        <v>-21</v>
      </c>
      <c r="Y20" s="8">
        <v>42</v>
      </c>
      <c r="Z20" s="8">
        <v>35</v>
      </c>
      <c r="AA20" s="8">
        <v>7</v>
      </c>
      <c r="AB20" s="36"/>
      <c r="AC20" s="8">
        <v>-17</v>
      </c>
      <c r="AD20" s="8">
        <v>21</v>
      </c>
      <c r="AE20" s="8">
        <v>-23</v>
      </c>
      <c r="AF20" s="8">
        <v>-15</v>
      </c>
      <c r="AG20" s="8">
        <v>-7</v>
      </c>
      <c r="AH20" s="8">
        <v>-8</v>
      </c>
      <c r="AI20" s="8"/>
      <c r="AJ20" s="8">
        <v>9</v>
      </c>
      <c r="AK20" s="8">
        <v>8</v>
      </c>
      <c r="AL20" s="8">
        <v>-9</v>
      </c>
      <c r="AM20" s="8">
        <v>10</v>
      </c>
      <c r="AN20" s="8">
        <v>16</v>
      </c>
      <c r="AO20" s="8">
        <v>-6</v>
      </c>
      <c r="AP20" s="8"/>
      <c r="AQ20" s="8">
        <v>-48</v>
      </c>
      <c r="AR20" s="8">
        <v>-3</v>
      </c>
      <c r="AS20" s="8">
        <v>-9</v>
      </c>
      <c r="AT20" s="8">
        <v>-36</v>
      </c>
      <c r="AU20" s="8">
        <v>3</v>
      </c>
      <c r="AV20" s="8">
        <v>-39</v>
      </c>
      <c r="AW20" s="8"/>
      <c r="AX20" s="8">
        <v>144</v>
      </c>
      <c r="AY20" s="8">
        <v>139</v>
      </c>
      <c r="AZ20" s="8">
        <v>-9</v>
      </c>
      <c r="BA20" s="8">
        <v>14</v>
      </c>
      <c r="BB20" s="8">
        <v>3</v>
      </c>
      <c r="BC20" s="8">
        <v>11</v>
      </c>
      <c r="BD20" s="8"/>
      <c r="BE20" s="8">
        <v>-22</v>
      </c>
      <c r="BF20" s="8">
        <v>-6</v>
      </c>
      <c r="BG20" s="8">
        <v>4</v>
      </c>
      <c r="BH20" s="8">
        <v>-20</v>
      </c>
      <c r="BI20" s="8">
        <v>-15</v>
      </c>
      <c r="BJ20" s="8">
        <v>-5</v>
      </c>
      <c r="BK20" s="8"/>
      <c r="BL20" s="8">
        <v>10.895</v>
      </c>
      <c r="BM20" s="8">
        <v>4</v>
      </c>
      <c r="BN20" s="8">
        <v>-4</v>
      </c>
      <c r="BO20" s="8">
        <v>8</v>
      </c>
      <c r="BP20" s="8">
        <v>-13</v>
      </c>
      <c r="BQ20" s="8">
        <v>20</v>
      </c>
      <c r="BR20" s="8"/>
      <c r="BS20" s="8">
        <v>25.37</v>
      </c>
      <c r="BT20" s="8">
        <v>7</v>
      </c>
      <c r="BU20" s="8">
        <v>14.7</v>
      </c>
      <c r="BV20" s="8">
        <v>3.4</v>
      </c>
      <c r="BW20" s="8">
        <v>-0.5</v>
      </c>
      <c r="BX20" s="8">
        <v>4</v>
      </c>
      <c r="BY20" s="8"/>
      <c r="BZ20" s="8">
        <v>-46</v>
      </c>
      <c r="CA20" s="8">
        <v>-30</v>
      </c>
      <c r="CB20" s="8">
        <v>-17.5</v>
      </c>
      <c r="CC20" s="8">
        <v>1.4</v>
      </c>
      <c r="CD20" s="8">
        <v>-8.9</v>
      </c>
      <c r="CE20" s="8">
        <v>10.3</v>
      </c>
    </row>
    <row r="21" spans="3:83" s="3" customFormat="1" ht="17.100000000000001" customHeight="1" x14ac:dyDescent="0.25">
      <c r="C21" s="36" t="s">
        <v>130</v>
      </c>
      <c r="D21" s="70"/>
      <c r="E21" s="70"/>
      <c r="F21" s="8"/>
      <c r="G21" s="36"/>
      <c r="H21" s="8">
        <v>0</v>
      </c>
      <c r="I21" s="8">
        <v>0</v>
      </c>
      <c r="J21" s="8">
        <v>0</v>
      </c>
      <c r="K21" s="8">
        <v>0</v>
      </c>
      <c r="L21" s="8">
        <v>0</v>
      </c>
      <c r="M21" s="8">
        <v>0</v>
      </c>
      <c r="N21" s="36"/>
      <c r="O21" s="8">
        <v>-13</v>
      </c>
      <c r="P21" s="8">
        <v>-1</v>
      </c>
      <c r="Q21" s="8">
        <v>0</v>
      </c>
      <c r="R21" s="8">
        <v>-12</v>
      </c>
      <c r="S21" s="8">
        <v>0</v>
      </c>
      <c r="T21" s="8">
        <v>-12</v>
      </c>
      <c r="U21" s="36"/>
      <c r="V21" s="8">
        <v>-20</v>
      </c>
      <c r="W21" s="8">
        <f t="shared" ref="W21:W23" si="0">+V21-X21-Y21</f>
        <v>5</v>
      </c>
      <c r="X21" s="8">
        <v>18</v>
      </c>
      <c r="Y21" s="8">
        <v>-43</v>
      </c>
      <c r="Z21" s="8">
        <v>-43</v>
      </c>
      <c r="AA21" s="8"/>
      <c r="AB21" s="36"/>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row>
    <row r="22" spans="3:83" s="3" customFormat="1" ht="31.5" customHeight="1" x14ac:dyDescent="0.25">
      <c r="C22" s="36" t="s">
        <v>131</v>
      </c>
      <c r="D22" s="70">
        <v>3</v>
      </c>
      <c r="E22" s="70">
        <v>0</v>
      </c>
      <c r="F22" s="8">
        <v>3</v>
      </c>
      <c r="G22" s="36"/>
      <c r="H22" s="8">
        <v>10</v>
      </c>
      <c r="I22" s="8">
        <v>3</v>
      </c>
      <c r="J22" s="8">
        <v>3</v>
      </c>
      <c r="K22" s="8">
        <v>4</v>
      </c>
      <c r="L22" s="8">
        <v>3</v>
      </c>
      <c r="M22" s="8">
        <v>1</v>
      </c>
      <c r="N22" s="36"/>
      <c r="O22" s="8">
        <v>9</v>
      </c>
      <c r="P22" s="8">
        <v>1</v>
      </c>
      <c r="Q22" s="8">
        <v>3</v>
      </c>
      <c r="R22" s="8">
        <v>5</v>
      </c>
      <c r="S22" s="8">
        <v>3</v>
      </c>
      <c r="T22" s="8">
        <v>2</v>
      </c>
      <c r="U22" s="36"/>
      <c r="V22" s="8">
        <v>10</v>
      </c>
      <c r="W22" s="8">
        <f t="shared" si="0"/>
        <v>2</v>
      </c>
      <c r="X22" s="8">
        <v>8</v>
      </c>
      <c r="Y22" s="8"/>
      <c r="Z22" s="8"/>
      <c r="AA22" s="8"/>
      <c r="AB22" s="36"/>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row>
    <row r="23" spans="3:83" s="3" customFormat="1" ht="17.100000000000001" customHeight="1" x14ac:dyDescent="0.25">
      <c r="C23" s="36" t="s">
        <v>132</v>
      </c>
      <c r="D23" s="70">
        <v>0</v>
      </c>
      <c r="E23" s="70">
        <v>0</v>
      </c>
      <c r="F23" s="8">
        <v>0</v>
      </c>
      <c r="G23" s="36"/>
      <c r="H23" s="8">
        <v>-3</v>
      </c>
      <c r="I23" s="8">
        <v>-3</v>
      </c>
      <c r="J23" s="8">
        <v>0</v>
      </c>
      <c r="K23" s="8">
        <v>0</v>
      </c>
      <c r="L23" s="8">
        <v>0</v>
      </c>
      <c r="M23" s="8">
        <v>0</v>
      </c>
      <c r="N23" s="36"/>
      <c r="O23" s="8">
        <v>1</v>
      </c>
      <c r="P23" s="8">
        <v>1</v>
      </c>
      <c r="Q23" s="8">
        <v>0</v>
      </c>
      <c r="R23" s="8">
        <v>0</v>
      </c>
      <c r="S23" s="8">
        <v>0</v>
      </c>
      <c r="T23" s="8">
        <v>0</v>
      </c>
      <c r="U23" s="36"/>
      <c r="V23" s="8">
        <v>3</v>
      </c>
      <c r="W23" s="8">
        <f t="shared" si="0"/>
        <v>3</v>
      </c>
      <c r="X23" s="8">
        <v>0</v>
      </c>
      <c r="Y23" s="8">
        <v>0</v>
      </c>
      <c r="Z23" s="8">
        <v>0</v>
      </c>
      <c r="AA23" s="8"/>
      <c r="AB23" s="36"/>
      <c r="AC23" s="8"/>
      <c r="AD23" s="8"/>
      <c r="AE23" s="8"/>
      <c r="AF23" s="8"/>
      <c r="AG23" s="8"/>
      <c r="AH23" s="8">
        <v>0</v>
      </c>
      <c r="AI23" s="8"/>
      <c r="AJ23" s="8">
        <v>0</v>
      </c>
      <c r="AK23" s="8"/>
      <c r="AL23" s="8">
        <v>0</v>
      </c>
      <c r="AM23" s="8">
        <v>0</v>
      </c>
      <c r="AN23" s="8">
        <v>0</v>
      </c>
      <c r="AO23" s="8">
        <v>0</v>
      </c>
      <c r="AP23" s="8"/>
      <c r="AQ23" s="8">
        <v>0</v>
      </c>
      <c r="AR23" s="8">
        <v>0</v>
      </c>
      <c r="AS23" s="8">
        <v>0</v>
      </c>
      <c r="AT23" s="8">
        <v>0</v>
      </c>
      <c r="AU23" s="8">
        <v>0</v>
      </c>
      <c r="AV23" s="8">
        <v>0</v>
      </c>
      <c r="AW23" s="8"/>
      <c r="AX23" s="8">
        <v>0</v>
      </c>
      <c r="AY23" s="8"/>
      <c r="AZ23" s="8">
        <v>0</v>
      </c>
      <c r="BA23" s="8">
        <v>0</v>
      </c>
      <c r="BB23" s="8">
        <v>0</v>
      </c>
      <c r="BC23" s="8">
        <v>0</v>
      </c>
      <c r="BD23" s="8"/>
      <c r="BE23" s="8">
        <v>0</v>
      </c>
      <c r="BF23" s="8">
        <v>0</v>
      </c>
      <c r="BG23" s="8">
        <v>0</v>
      </c>
      <c r="BH23" s="8">
        <v>0</v>
      </c>
      <c r="BI23" s="8">
        <v>-1</v>
      </c>
      <c r="BJ23" s="8">
        <v>1</v>
      </c>
      <c r="BK23" s="8"/>
      <c r="BL23" s="8">
        <v>-3.2109999999999999</v>
      </c>
      <c r="BM23" s="8">
        <v>-1</v>
      </c>
      <c r="BN23" s="8">
        <v>0</v>
      </c>
      <c r="BO23" s="8">
        <v>-2</v>
      </c>
      <c r="BP23" s="8">
        <v>0</v>
      </c>
      <c r="BQ23" s="8">
        <v>-2</v>
      </c>
      <c r="BR23" s="8"/>
      <c r="BS23" s="8">
        <v>-8.4619999999999997</v>
      </c>
      <c r="BT23" s="8">
        <v>-8</v>
      </c>
      <c r="BU23" s="8">
        <v>0</v>
      </c>
      <c r="BV23" s="8">
        <v>0</v>
      </c>
      <c r="BW23" s="8">
        <v>0</v>
      </c>
      <c r="BX23" s="8">
        <v>0</v>
      </c>
      <c r="BY23" s="8"/>
      <c r="BZ23" s="8">
        <v>8</v>
      </c>
      <c r="CA23" s="8">
        <v>8</v>
      </c>
      <c r="CB23" s="8">
        <v>0</v>
      </c>
      <c r="CC23" s="8">
        <v>0</v>
      </c>
      <c r="CD23" s="8">
        <v>0</v>
      </c>
      <c r="CE23" s="8">
        <v>0</v>
      </c>
    </row>
    <row r="24" spans="3:83" s="14" customFormat="1" ht="17.100000000000001" customHeight="1" x14ac:dyDescent="0.25">
      <c r="C24" s="21"/>
      <c r="D24" s="79">
        <v>-6</v>
      </c>
      <c r="E24" s="79">
        <v>2</v>
      </c>
      <c r="F24" s="22">
        <v>-7</v>
      </c>
      <c r="G24" s="21"/>
      <c r="H24" s="22">
        <f>SUM(H20:H23)</f>
        <v>13</v>
      </c>
      <c r="I24" s="22">
        <f>SUM(I20:I23)</f>
        <v>7</v>
      </c>
      <c r="J24" s="22">
        <f>SUM(J20:J23)</f>
        <v>-5</v>
      </c>
      <c r="K24" s="22">
        <f>SUM(K20:K23)</f>
        <v>11</v>
      </c>
      <c r="L24" s="22">
        <f>SUM(L20:L23)</f>
        <v>-11</v>
      </c>
      <c r="M24" s="22">
        <v>22</v>
      </c>
      <c r="N24" s="21"/>
      <c r="O24" s="22">
        <f>SUM(O20:O23)</f>
        <v>17</v>
      </c>
      <c r="P24" s="22">
        <v>16</v>
      </c>
      <c r="Q24" s="22">
        <f>SUM(Q20:Q23)</f>
        <v>0</v>
      </c>
      <c r="R24" s="22">
        <f>SUM(R20:R23)</f>
        <v>1</v>
      </c>
      <c r="S24" s="22">
        <f>SUM(S20:S23)</f>
        <v>5</v>
      </c>
      <c r="T24" s="22">
        <f>SUM(T20:T23)</f>
        <v>-4</v>
      </c>
      <c r="U24" s="21"/>
      <c r="V24" s="22">
        <f>SUM(V20:V23)</f>
        <v>56</v>
      </c>
      <c r="W24" s="22">
        <f>SUM(W20:W23)</f>
        <v>52</v>
      </c>
      <c r="X24" s="22">
        <f>SUM(X20:X23)</f>
        <v>5</v>
      </c>
      <c r="Y24" s="22">
        <v>-1</v>
      </c>
      <c r="Z24" s="22">
        <v>-8</v>
      </c>
      <c r="AA24" s="22">
        <f>+AA20+AA23</f>
        <v>7</v>
      </c>
      <c r="AB24" s="21"/>
      <c r="AC24" s="22">
        <v>-17</v>
      </c>
      <c r="AD24" s="22">
        <v>21</v>
      </c>
      <c r="AE24" s="22">
        <v>-23</v>
      </c>
      <c r="AF24" s="22">
        <v>-15</v>
      </c>
      <c r="AG24" s="22">
        <v>-7</v>
      </c>
      <c r="AH24" s="22">
        <v>-8</v>
      </c>
      <c r="AI24" s="22"/>
      <c r="AJ24" s="22">
        <v>9</v>
      </c>
      <c r="AK24" s="22">
        <v>8</v>
      </c>
      <c r="AL24" s="22">
        <v>-9</v>
      </c>
      <c r="AM24" s="22">
        <v>10</v>
      </c>
      <c r="AN24" s="22">
        <v>16</v>
      </c>
      <c r="AO24" s="22">
        <v>-6</v>
      </c>
      <c r="AP24" s="22"/>
      <c r="AQ24" s="22">
        <v>-48</v>
      </c>
      <c r="AR24" s="22">
        <v>-3</v>
      </c>
      <c r="AS24" s="22">
        <v>-9</v>
      </c>
      <c r="AT24" s="22">
        <v>-36</v>
      </c>
      <c r="AU24" s="22">
        <v>3</v>
      </c>
      <c r="AV24" s="22">
        <v>-39</v>
      </c>
      <c r="AW24" s="22"/>
      <c r="AX24" s="22">
        <v>144</v>
      </c>
      <c r="AY24" s="22">
        <v>139</v>
      </c>
      <c r="AZ24" s="22">
        <v>-9</v>
      </c>
      <c r="BA24" s="22">
        <v>14</v>
      </c>
      <c r="BB24" s="22">
        <v>3</v>
      </c>
      <c r="BC24" s="22">
        <v>11</v>
      </c>
      <c r="BD24" s="22"/>
      <c r="BE24" s="22">
        <v>-22</v>
      </c>
      <c r="BF24" s="22">
        <v>-6</v>
      </c>
      <c r="BG24" s="22">
        <v>4</v>
      </c>
      <c r="BH24" s="22">
        <v>-20</v>
      </c>
      <c r="BI24" s="22">
        <v>-16</v>
      </c>
      <c r="BJ24" s="22">
        <v>-4</v>
      </c>
      <c r="BK24" s="22"/>
      <c r="BL24" s="22">
        <v>7.6839999999999993</v>
      </c>
      <c r="BM24" s="22">
        <v>3</v>
      </c>
      <c r="BN24" s="22">
        <v>-4</v>
      </c>
      <c r="BO24" s="22">
        <v>6</v>
      </c>
      <c r="BP24" s="22">
        <v>13</v>
      </c>
      <c r="BQ24" s="22">
        <v>18</v>
      </c>
      <c r="BR24" s="22"/>
      <c r="BS24" s="22">
        <v>16.908000000000001</v>
      </c>
      <c r="BT24" s="22">
        <v>-1</v>
      </c>
      <c r="BU24" s="22">
        <v>14.7</v>
      </c>
      <c r="BV24" s="22">
        <v>3.4</v>
      </c>
      <c r="BW24" s="22">
        <v>-0.5</v>
      </c>
      <c r="BX24" s="22">
        <v>4</v>
      </c>
      <c r="BY24" s="22"/>
      <c r="BZ24" s="22">
        <v>-38</v>
      </c>
      <c r="CA24" s="22">
        <v>-22</v>
      </c>
      <c r="CB24" s="22">
        <v>-17.5</v>
      </c>
      <c r="CC24" s="22">
        <v>1.4</v>
      </c>
      <c r="CD24" s="22">
        <v>-8.9</v>
      </c>
      <c r="CE24" s="22">
        <v>10.3</v>
      </c>
    </row>
    <row r="25" spans="3:83" s="14" customFormat="1" ht="17.100000000000001" customHeight="1" x14ac:dyDescent="0.25">
      <c r="C25" s="19" t="s">
        <v>133</v>
      </c>
      <c r="D25" s="73">
        <v>-6</v>
      </c>
      <c r="E25" s="73">
        <v>2</v>
      </c>
      <c r="F25" s="20">
        <v>-7</v>
      </c>
      <c r="G25" s="19"/>
      <c r="H25" s="20">
        <f>+H18+H24</f>
        <v>13</v>
      </c>
      <c r="I25" s="20">
        <f>+I18+I24</f>
        <v>9</v>
      </c>
      <c r="J25" s="20">
        <f>+J18+J24</f>
        <v>-5</v>
      </c>
      <c r="K25" s="20">
        <f>+K18+K24</f>
        <v>9</v>
      </c>
      <c r="L25" s="20">
        <f>+L18+L24</f>
        <v>-12</v>
      </c>
      <c r="M25" s="20">
        <v>21</v>
      </c>
      <c r="N25" s="19"/>
      <c r="O25" s="20">
        <f>+O18+O24</f>
        <v>25</v>
      </c>
      <c r="P25" s="20">
        <v>18</v>
      </c>
      <c r="Q25" s="20">
        <f>+Q18+Q24</f>
        <v>-16</v>
      </c>
      <c r="R25" s="20">
        <f>+R18+R24</f>
        <v>23</v>
      </c>
      <c r="S25" s="20">
        <f>+S18+S24</f>
        <v>12</v>
      </c>
      <c r="T25" s="20">
        <f>+T18+T24</f>
        <v>11</v>
      </c>
      <c r="U25" s="19"/>
      <c r="V25" s="20">
        <f>+V18+V24</f>
        <v>3</v>
      </c>
      <c r="W25" s="20">
        <f>+W18+W24</f>
        <v>40</v>
      </c>
      <c r="X25" s="20">
        <f>+X18+X24</f>
        <v>2</v>
      </c>
      <c r="Y25" s="20">
        <v>-39</v>
      </c>
      <c r="Z25" s="20">
        <v>-10</v>
      </c>
      <c r="AA25" s="20">
        <f>+AA18+AA24</f>
        <v>-29</v>
      </c>
      <c r="AB25" s="19"/>
      <c r="AC25" s="20">
        <v>0</v>
      </c>
      <c r="AD25" s="20">
        <v>79</v>
      </c>
      <c r="AE25" s="20">
        <v>-28</v>
      </c>
      <c r="AF25" s="20">
        <v>-51</v>
      </c>
      <c r="AG25" s="20">
        <v>-8</v>
      </c>
      <c r="AH25" s="20">
        <v>-43</v>
      </c>
      <c r="AI25" s="20"/>
      <c r="AJ25" s="20">
        <v>45</v>
      </c>
      <c r="AK25" s="20">
        <v>22</v>
      </c>
      <c r="AL25" s="20">
        <v>-14</v>
      </c>
      <c r="AM25" s="20">
        <v>37</v>
      </c>
      <c r="AN25" s="20">
        <v>30</v>
      </c>
      <c r="AO25" s="20">
        <v>7</v>
      </c>
      <c r="AP25" s="20"/>
      <c r="AQ25" s="20">
        <v>-137</v>
      </c>
      <c r="AR25" s="20">
        <v>-21</v>
      </c>
      <c r="AS25" s="20">
        <v>-86</v>
      </c>
      <c r="AT25" s="20">
        <v>-30</v>
      </c>
      <c r="AU25" s="20">
        <v>-16</v>
      </c>
      <c r="AV25" s="20">
        <v>-14</v>
      </c>
      <c r="AW25" s="20"/>
      <c r="AX25" s="20">
        <v>183</v>
      </c>
      <c r="AY25" s="20">
        <v>181</v>
      </c>
      <c r="AZ25" s="20">
        <v>-15</v>
      </c>
      <c r="BA25" s="20">
        <v>17</v>
      </c>
      <c r="BB25" s="20">
        <v>11</v>
      </c>
      <c r="BC25" s="20">
        <v>6</v>
      </c>
      <c r="BD25" s="20"/>
      <c r="BE25" s="20">
        <v>0</v>
      </c>
      <c r="BF25" s="20">
        <v>-3</v>
      </c>
      <c r="BG25" s="20">
        <v>2</v>
      </c>
      <c r="BH25" s="20">
        <v>1</v>
      </c>
      <c r="BI25" s="20">
        <v>-7</v>
      </c>
      <c r="BJ25" s="20">
        <v>8</v>
      </c>
      <c r="BK25" s="20"/>
      <c r="BL25" s="20">
        <v>8.2569999999999997</v>
      </c>
      <c r="BM25" s="20">
        <v>1</v>
      </c>
      <c r="BN25" s="20">
        <v>-26</v>
      </c>
      <c r="BO25" s="20">
        <v>27</v>
      </c>
      <c r="BP25" s="20">
        <v>-16</v>
      </c>
      <c r="BQ25" s="20">
        <v>42</v>
      </c>
      <c r="BR25" s="20"/>
      <c r="BS25" s="20">
        <v>-60.790999999999997</v>
      </c>
      <c r="BT25" s="20">
        <v>16</v>
      </c>
      <c r="BU25" s="20">
        <v>-14.2</v>
      </c>
      <c r="BV25" s="20">
        <v>-62.9</v>
      </c>
      <c r="BW25" s="20">
        <v>-66.8</v>
      </c>
      <c r="BX25" s="20">
        <v>4</v>
      </c>
      <c r="BY25" s="20"/>
      <c r="BZ25" s="20">
        <v>22</v>
      </c>
      <c r="CA25" s="20">
        <v>38</v>
      </c>
      <c r="CB25" s="20">
        <v>-17.5</v>
      </c>
      <c r="CC25" s="20">
        <v>1.4</v>
      </c>
      <c r="CD25" s="20">
        <v>-8.9</v>
      </c>
      <c r="CE25" s="20">
        <v>10.3</v>
      </c>
    </row>
    <row r="26" spans="3:83" s="14" customFormat="1" ht="4.3499999999999996" customHeight="1" x14ac:dyDescent="0.25">
      <c r="D26" s="78"/>
      <c r="E26" s="78"/>
      <c r="F26" s="29"/>
      <c r="H26" s="29"/>
      <c r="I26" s="29"/>
      <c r="J26" s="29"/>
      <c r="K26" s="29"/>
      <c r="L26" s="29"/>
      <c r="M26" s="29"/>
      <c r="O26" s="29"/>
      <c r="P26" s="29"/>
      <c r="Q26" s="29"/>
      <c r="R26" s="29"/>
      <c r="S26" s="29"/>
      <c r="T26" s="29"/>
      <c r="V26" s="29"/>
      <c r="W26" s="29"/>
      <c r="X26" s="29"/>
      <c r="Y26" s="29"/>
      <c r="Z26" s="29"/>
      <c r="AA26" s="29"/>
      <c r="AC26" s="29"/>
      <c r="AD26" s="29"/>
      <c r="AE26" s="29"/>
      <c r="AF26" s="29"/>
      <c r="AG26" s="29"/>
      <c r="AH26" s="29"/>
      <c r="AI26" s="29"/>
      <c r="AJ26" s="29"/>
      <c r="AK26" s="29"/>
      <c r="AL26" s="29"/>
      <c r="AM26" s="29"/>
      <c r="AN26" s="29"/>
      <c r="AO26" s="29"/>
      <c r="AP26" s="29"/>
      <c r="AQ26" s="29"/>
      <c r="AR26" s="29"/>
      <c r="AS26" s="29"/>
      <c r="AT26" s="29"/>
      <c r="AU26" s="29"/>
      <c r="AV26" s="29"/>
      <c r="AW26" s="29"/>
      <c r="AX26" s="29"/>
      <c r="AY26" s="29"/>
      <c r="AZ26" s="29"/>
      <c r="BA26" s="29"/>
      <c r="BB26" s="29"/>
      <c r="BC26" s="29"/>
      <c r="BD26" s="29"/>
      <c r="BE26" s="29"/>
      <c r="BF26" s="29"/>
      <c r="BG26" s="29"/>
      <c r="BH26" s="29"/>
      <c r="BI26" s="29"/>
      <c r="BJ26" s="29"/>
      <c r="BK26" s="29"/>
      <c r="BL26" s="29"/>
      <c r="BM26" s="29"/>
      <c r="BN26" s="29"/>
      <c r="BO26" s="29"/>
      <c r="BP26" s="29"/>
      <c r="BQ26" s="29"/>
      <c r="BR26" s="29"/>
      <c r="BS26" s="29"/>
      <c r="BT26" s="29"/>
      <c r="BU26" s="29"/>
      <c r="BV26" s="29"/>
      <c r="BW26" s="29"/>
      <c r="BX26" s="29"/>
      <c r="BY26" s="29"/>
      <c r="BZ26" s="29"/>
      <c r="CA26" s="29"/>
      <c r="CB26" s="29"/>
      <c r="CC26" s="29"/>
      <c r="CD26" s="29"/>
      <c r="CE26" s="29"/>
    </row>
    <row r="27" spans="3:83" s="14" customFormat="1" ht="17.100000000000001" customHeight="1" thickBot="1" x14ac:dyDescent="0.3">
      <c r="C27" s="15" t="s">
        <v>134</v>
      </c>
      <c r="D27" s="80">
        <v>-47</v>
      </c>
      <c r="E27" s="80">
        <v>15</v>
      </c>
      <c r="F27" s="16">
        <v>-61</v>
      </c>
      <c r="G27" s="15"/>
      <c r="H27" s="16">
        <f>+H12+H25</f>
        <v>-652</v>
      </c>
      <c r="I27" s="16">
        <f>+I12+I25</f>
        <v>-19</v>
      </c>
      <c r="J27" s="16">
        <f>+J12+J25</f>
        <v>-14</v>
      </c>
      <c r="K27" s="16">
        <f>+K12+K25</f>
        <v>-619</v>
      </c>
      <c r="L27" s="16">
        <f>+L12+L25</f>
        <v>-628</v>
      </c>
      <c r="M27" s="16">
        <v>9</v>
      </c>
      <c r="N27" s="15"/>
      <c r="O27" s="16">
        <f>+O12+O25</f>
        <v>-25</v>
      </c>
      <c r="P27" s="16">
        <v>108</v>
      </c>
      <c r="Q27" s="16">
        <f>+Q12+Q25</f>
        <v>3</v>
      </c>
      <c r="R27" s="16">
        <f>+R12+R25</f>
        <v>-136</v>
      </c>
      <c r="S27" s="16">
        <f>+S12+S25</f>
        <v>-17</v>
      </c>
      <c r="T27" s="16">
        <f>+T12+T25</f>
        <v>-119</v>
      </c>
      <c r="U27" s="15"/>
      <c r="V27" s="16">
        <f>+V12+V25</f>
        <v>-243</v>
      </c>
      <c r="W27" s="16">
        <f>+W12+W25</f>
        <v>-69</v>
      </c>
      <c r="X27" s="16">
        <f>+X12+X25</f>
        <v>-27</v>
      </c>
      <c r="Y27" s="16">
        <v>-147</v>
      </c>
      <c r="Z27" s="16">
        <v>-111</v>
      </c>
      <c r="AA27" s="16">
        <f>+AA12+AA25</f>
        <v>-36</v>
      </c>
      <c r="AB27" s="15"/>
      <c r="AC27" s="16">
        <v>317</v>
      </c>
      <c r="AD27" s="16">
        <v>113</v>
      </c>
      <c r="AE27" s="16">
        <v>54</v>
      </c>
      <c r="AF27" s="16">
        <v>150</v>
      </c>
      <c r="AG27" s="16">
        <v>121</v>
      </c>
      <c r="AH27" s="16">
        <v>29</v>
      </c>
      <c r="AI27" s="16"/>
      <c r="AJ27" s="16">
        <v>366</v>
      </c>
      <c r="AK27" s="16">
        <v>113</v>
      </c>
      <c r="AL27" s="16">
        <v>74</v>
      </c>
      <c r="AM27" s="16">
        <v>179</v>
      </c>
      <c r="AN27" s="16">
        <v>123</v>
      </c>
      <c r="AO27" s="16">
        <v>56</v>
      </c>
      <c r="AP27" s="16"/>
      <c r="AQ27" s="16">
        <v>114</v>
      </c>
      <c r="AR27" s="16">
        <v>-45</v>
      </c>
      <c r="AS27" s="16">
        <v>-3</v>
      </c>
      <c r="AT27" s="16">
        <v>72</v>
      </c>
      <c r="AU27" s="16">
        <v>22</v>
      </c>
      <c r="AV27" s="16">
        <v>50</v>
      </c>
      <c r="AW27" s="16"/>
      <c r="AX27" s="16">
        <v>333</v>
      </c>
      <c r="AY27" s="16">
        <v>106</v>
      </c>
      <c r="AZ27" s="16">
        <v>82</v>
      </c>
      <c r="BA27" s="16">
        <v>145</v>
      </c>
      <c r="BB27" s="16">
        <v>100</v>
      </c>
      <c r="BC27" s="16">
        <v>45</v>
      </c>
      <c r="BD27" s="16"/>
      <c r="BE27" s="16">
        <v>125</v>
      </c>
      <c r="BF27" s="16">
        <v>22</v>
      </c>
      <c r="BG27" s="16">
        <v>59</v>
      </c>
      <c r="BH27" s="16">
        <v>44</v>
      </c>
      <c r="BI27" s="16">
        <v>50</v>
      </c>
      <c r="BJ27" s="16">
        <v>-6</v>
      </c>
      <c r="BK27" s="16"/>
      <c r="BL27" s="16">
        <v>97.87700000000001</v>
      </c>
      <c r="BM27" s="16">
        <v>21</v>
      </c>
      <c r="BN27" s="16">
        <v>12</v>
      </c>
      <c r="BO27" s="16">
        <v>65</v>
      </c>
      <c r="BP27" s="16">
        <v>21</v>
      </c>
      <c r="BQ27" s="16">
        <v>45</v>
      </c>
      <c r="BR27" s="16"/>
      <c r="BS27" s="16">
        <v>28.393966701934801</v>
      </c>
      <c r="BT27" s="16">
        <v>43</v>
      </c>
      <c r="BU27" s="16">
        <v>17.399999999999999</v>
      </c>
      <c r="BV27" s="16">
        <v>-32.799999999999997</v>
      </c>
      <c r="BW27" s="16">
        <v>-37.799999999999997</v>
      </c>
      <c r="BX27" s="16">
        <v>5</v>
      </c>
      <c r="BY27" s="16"/>
      <c r="BZ27" s="16">
        <v>61</v>
      </c>
      <c r="CA27" s="16">
        <v>47</v>
      </c>
      <c r="CB27" s="16">
        <v>-13.2</v>
      </c>
      <c r="CC27" s="16">
        <v>27.1</v>
      </c>
      <c r="CD27" s="16">
        <v>5.5</v>
      </c>
      <c r="CE27" s="16">
        <v>21.6</v>
      </c>
    </row>
    <row r="28" spans="3:83" s="3" customFormat="1" ht="12.75" x14ac:dyDescent="0.25">
      <c r="AL28" s="55"/>
      <c r="AM28" s="55"/>
      <c r="AN28" s="55"/>
    </row>
  </sheetData>
  <mergeCells count="13">
    <mergeCell ref="A1:CG5"/>
    <mergeCell ref="BZ9:CE9"/>
    <mergeCell ref="AQ9:AV9"/>
    <mergeCell ref="AX9:BC9"/>
    <mergeCell ref="BE9:BJ9"/>
    <mergeCell ref="BL9:BQ9"/>
    <mergeCell ref="BS9:BX9"/>
    <mergeCell ref="AJ9:AO9"/>
    <mergeCell ref="AC9:AH9"/>
    <mergeCell ref="V9:AA9"/>
    <mergeCell ref="O9:T9"/>
    <mergeCell ref="H9:M9"/>
    <mergeCell ref="D9:F9"/>
  </mergeCells>
  <hyperlinks>
    <hyperlink ref="AF7" location="Intro!A1" display="Go back to table of contents" xr:uid="{18288B08-DF9C-4FD0-A674-F2C0BAD65346}"/>
  </hyperlinks>
  <pageMargins left="0.70866141732283472" right="0.70866141732283472" top="0.74803149606299213" bottom="0.74803149606299213" header="0.31496062992125984" footer="0.31496062992125984"/>
  <pageSetup paperSize="8" scale="47"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F9EF3-AFC5-4F74-865A-078C6B2F5F6F}">
  <sheetPr>
    <pageSetUpPr fitToPage="1"/>
  </sheetPr>
  <dimension ref="A1:CI73"/>
  <sheetViews>
    <sheetView showGridLines="0" showWhiteSpace="0" topLeftCell="A45" zoomScale="80" zoomScaleNormal="80" workbookViewId="0">
      <selection activeCell="C56" sqref="C56"/>
    </sheetView>
  </sheetViews>
  <sheetFormatPr defaultColWidth="0" defaultRowHeight="14.25" x14ac:dyDescent="0.25"/>
  <cols>
    <col min="1" max="2" width="1.42578125" style="1" customWidth="1"/>
    <col min="3" max="3" width="50.85546875" style="1" customWidth="1"/>
    <col min="4" max="6" width="8.85546875" style="1" customWidth="1"/>
    <col min="7" max="7" width="1.5703125" style="1" customWidth="1"/>
    <col min="8" max="13" width="8.85546875" style="1" customWidth="1"/>
    <col min="14" max="14" width="1.85546875" style="1" customWidth="1"/>
    <col min="15" max="20" width="8.85546875" style="1" customWidth="1"/>
    <col min="21" max="21" width="1.85546875" style="1" customWidth="1"/>
    <col min="22" max="27" width="8.85546875" style="1" customWidth="1"/>
    <col min="28" max="28" width="1.85546875" style="1" customWidth="1"/>
    <col min="29" max="34" width="8.85546875" style="1" customWidth="1"/>
    <col min="35" max="35" width="1.85546875" style="1" customWidth="1"/>
    <col min="36" max="37" width="8.85546875" style="1" customWidth="1"/>
    <col min="38" max="40" width="8.85546875" style="58" customWidth="1"/>
    <col min="41" max="41" width="8.85546875" style="1" customWidth="1"/>
    <col min="42" max="42" width="1.85546875" style="1" customWidth="1"/>
    <col min="43" max="48" width="8.85546875" style="1" customWidth="1"/>
    <col min="49" max="49" width="1.85546875" style="1" customWidth="1"/>
    <col min="50" max="55" width="8.85546875" style="1" customWidth="1"/>
    <col min="56" max="56" width="1.85546875" style="1" customWidth="1"/>
    <col min="57" max="62" width="8.85546875" style="1" customWidth="1"/>
    <col min="63" max="63" width="1.85546875" style="1" customWidth="1"/>
    <col min="64" max="69" width="8.85546875" style="1" customWidth="1"/>
    <col min="70" max="70" width="1.85546875" style="1" customWidth="1"/>
    <col min="71" max="76" width="8.85546875" style="1" customWidth="1"/>
    <col min="77" max="77" width="1.85546875" style="1" customWidth="1"/>
    <col min="78" max="83" width="8.85546875" style="1" customWidth="1"/>
    <col min="84" max="85" width="1.42578125" style="1" customWidth="1"/>
    <col min="86" max="87" width="0" style="1" hidden="1" customWidth="1"/>
    <col min="88" max="16384" width="8.85546875" style="1" hidden="1"/>
  </cols>
  <sheetData>
    <row r="1" spans="1:85" s="59" customFormat="1" ht="15" x14ac:dyDescent="0.25">
      <c r="A1" s="128"/>
      <c r="B1" s="128"/>
      <c r="C1" s="128"/>
      <c r="D1" s="128"/>
      <c r="E1" s="128"/>
      <c r="F1" s="128"/>
      <c r="G1" s="128"/>
      <c r="H1" s="128"/>
      <c r="I1" s="128"/>
      <c r="J1" s="128"/>
      <c r="K1" s="128"/>
      <c r="L1" s="128"/>
      <c r="M1" s="128"/>
      <c r="N1" s="128"/>
      <c r="O1" s="128"/>
      <c r="P1" s="128"/>
      <c r="Q1" s="128"/>
      <c r="R1" s="128"/>
      <c r="S1" s="128"/>
      <c r="T1" s="128"/>
      <c r="U1" s="128"/>
      <c r="V1" s="128"/>
      <c r="W1" s="128"/>
      <c r="X1" s="128"/>
      <c r="Y1" s="128"/>
      <c r="Z1" s="128"/>
      <c r="AA1" s="128"/>
      <c r="AB1" s="128"/>
      <c r="AC1" s="128"/>
      <c r="AD1" s="128"/>
      <c r="AE1" s="128"/>
      <c r="AF1" s="128"/>
      <c r="AG1" s="128"/>
      <c r="AH1" s="128"/>
      <c r="AI1" s="128"/>
      <c r="AJ1" s="128"/>
      <c r="AK1" s="128"/>
      <c r="AL1" s="128"/>
      <c r="AM1" s="128"/>
      <c r="AN1" s="128"/>
      <c r="AO1" s="128"/>
      <c r="AP1" s="128"/>
      <c r="AQ1" s="128"/>
      <c r="AR1" s="128"/>
      <c r="AS1" s="128"/>
      <c r="AT1" s="128"/>
      <c r="AU1" s="128"/>
      <c r="AV1" s="128"/>
      <c r="AW1" s="128"/>
      <c r="AX1" s="128"/>
      <c r="AY1" s="128"/>
      <c r="AZ1" s="128"/>
      <c r="BA1" s="128"/>
      <c r="BB1" s="128"/>
      <c r="BC1" s="128"/>
      <c r="BD1" s="128"/>
      <c r="BE1" s="128"/>
      <c r="BF1" s="128"/>
      <c r="BG1" s="128"/>
      <c r="BH1" s="128"/>
      <c r="BI1" s="128"/>
      <c r="BJ1" s="128"/>
      <c r="BK1" s="128"/>
      <c r="BL1" s="128"/>
      <c r="BM1" s="128"/>
      <c r="BN1" s="128"/>
      <c r="BO1" s="128"/>
      <c r="BP1" s="128"/>
      <c r="BQ1" s="128"/>
      <c r="BR1" s="128"/>
      <c r="BS1" s="128"/>
      <c r="BT1" s="128"/>
      <c r="BU1" s="128"/>
      <c r="BV1" s="128"/>
      <c r="BW1" s="128"/>
      <c r="BX1" s="128"/>
      <c r="BY1" s="128"/>
      <c r="BZ1" s="128"/>
      <c r="CA1" s="128"/>
      <c r="CB1" s="128"/>
      <c r="CC1" s="128"/>
      <c r="CD1" s="128"/>
      <c r="CE1" s="128"/>
      <c r="CF1" s="128"/>
      <c r="CG1" s="128"/>
    </row>
    <row r="2" spans="1:85" s="59" customFormat="1" ht="15" x14ac:dyDescent="0.25">
      <c r="A2" s="128"/>
      <c r="B2" s="128"/>
      <c r="C2" s="128"/>
      <c r="D2" s="128"/>
      <c r="E2" s="128"/>
      <c r="F2" s="128"/>
      <c r="G2" s="128"/>
      <c r="H2" s="128"/>
      <c r="I2" s="128"/>
      <c r="J2" s="128"/>
      <c r="K2" s="128"/>
      <c r="L2" s="128"/>
      <c r="M2" s="128"/>
      <c r="N2" s="128"/>
      <c r="O2" s="128"/>
      <c r="P2" s="128"/>
      <c r="Q2" s="128"/>
      <c r="R2" s="128"/>
      <c r="S2" s="128"/>
      <c r="T2" s="128"/>
      <c r="U2" s="128"/>
      <c r="V2" s="128"/>
      <c r="W2" s="128"/>
      <c r="X2" s="128"/>
      <c r="Y2" s="128"/>
      <c r="Z2" s="128"/>
      <c r="AA2" s="128"/>
      <c r="AB2" s="128"/>
      <c r="AC2" s="128"/>
      <c r="AD2" s="128"/>
      <c r="AE2" s="128"/>
      <c r="AF2" s="128"/>
      <c r="AG2" s="128"/>
      <c r="AH2" s="128"/>
      <c r="AI2" s="128"/>
      <c r="AJ2" s="128"/>
      <c r="AK2" s="128"/>
      <c r="AL2" s="128"/>
      <c r="AM2" s="128"/>
      <c r="AN2" s="128"/>
      <c r="AO2" s="128"/>
      <c r="AP2" s="128"/>
      <c r="AQ2" s="128"/>
      <c r="AR2" s="128"/>
      <c r="AS2" s="128"/>
      <c r="AT2" s="128"/>
      <c r="AU2" s="128"/>
      <c r="AV2" s="128"/>
      <c r="AW2" s="128"/>
      <c r="AX2" s="128"/>
      <c r="AY2" s="128"/>
      <c r="AZ2" s="128"/>
      <c r="BA2" s="128"/>
      <c r="BB2" s="128"/>
      <c r="BC2" s="128"/>
      <c r="BD2" s="128"/>
      <c r="BE2" s="128"/>
      <c r="BF2" s="128"/>
      <c r="BG2" s="128"/>
      <c r="BH2" s="128"/>
      <c r="BI2" s="128"/>
      <c r="BJ2" s="128"/>
      <c r="BK2" s="128"/>
      <c r="BL2" s="128"/>
      <c r="BM2" s="128"/>
      <c r="BN2" s="128"/>
      <c r="BO2" s="128"/>
      <c r="BP2" s="128"/>
      <c r="BQ2" s="128"/>
      <c r="BR2" s="128"/>
      <c r="BS2" s="128"/>
      <c r="BT2" s="128"/>
      <c r="BU2" s="128"/>
      <c r="BV2" s="128"/>
      <c r="BW2" s="128"/>
      <c r="BX2" s="128"/>
      <c r="BY2" s="128"/>
      <c r="BZ2" s="128"/>
      <c r="CA2" s="128"/>
      <c r="CB2" s="128"/>
      <c r="CC2" s="128"/>
      <c r="CD2" s="128"/>
      <c r="CE2" s="128"/>
      <c r="CF2" s="128"/>
      <c r="CG2" s="128"/>
    </row>
    <row r="3" spans="1:85" s="59" customFormat="1" ht="15" x14ac:dyDescent="0.25">
      <c r="A3" s="128"/>
      <c r="B3" s="128"/>
      <c r="C3" s="128"/>
      <c r="D3" s="128"/>
      <c r="E3" s="128"/>
      <c r="F3" s="128"/>
      <c r="G3" s="128"/>
      <c r="H3" s="128"/>
      <c r="I3" s="128"/>
      <c r="J3" s="128"/>
      <c r="K3" s="128"/>
      <c r="L3" s="128"/>
      <c r="M3" s="128"/>
      <c r="N3" s="128"/>
      <c r="O3" s="128"/>
      <c r="P3" s="128"/>
      <c r="Q3" s="128"/>
      <c r="R3" s="128"/>
      <c r="S3" s="128"/>
      <c r="T3" s="128"/>
      <c r="U3" s="128"/>
      <c r="V3" s="128"/>
      <c r="W3" s="128"/>
      <c r="X3" s="128"/>
      <c r="Y3" s="128"/>
      <c r="Z3" s="128"/>
      <c r="AA3" s="128"/>
      <c r="AB3" s="128"/>
      <c r="AC3" s="128"/>
      <c r="AD3" s="128"/>
      <c r="AE3" s="128"/>
      <c r="AF3" s="128"/>
      <c r="AG3" s="128"/>
      <c r="AH3" s="128"/>
      <c r="AI3" s="128"/>
      <c r="AJ3" s="128"/>
      <c r="AK3" s="128"/>
      <c r="AL3" s="128"/>
      <c r="AM3" s="128"/>
      <c r="AN3" s="128"/>
      <c r="AO3" s="128"/>
      <c r="AP3" s="128"/>
      <c r="AQ3" s="128"/>
      <c r="AR3" s="128"/>
      <c r="AS3" s="128"/>
      <c r="AT3" s="128"/>
      <c r="AU3" s="128"/>
      <c r="AV3" s="128"/>
      <c r="AW3" s="128"/>
      <c r="AX3" s="128"/>
      <c r="AY3" s="128"/>
      <c r="AZ3" s="128"/>
      <c r="BA3" s="128"/>
      <c r="BB3" s="128"/>
      <c r="BC3" s="128"/>
      <c r="BD3" s="128"/>
      <c r="BE3" s="128"/>
      <c r="BF3" s="128"/>
      <c r="BG3" s="128"/>
      <c r="BH3" s="128"/>
      <c r="BI3" s="128"/>
      <c r="BJ3" s="128"/>
      <c r="BK3" s="128"/>
      <c r="BL3" s="128"/>
      <c r="BM3" s="128"/>
      <c r="BN3" s="128"/>
      <c r="BO3" s="128"/>
      <c r="BP3" s="128"/>
      <c r="BQ3" s="128"/>
      <c r="BR3" s="128"/>
      <c r="BS3" s="128"/>
      <c r="BT3" s="128"/>
      <c r="BU3" s="128"/>
      <c r="BV3" s="128"/>
      <c r="BW3" s="128"/>
      <c r="BX3" s="128"/>
      <c r="BY3" s="128"/>
      <c r="BZ3" s="128"/>
      <c r="CA3" s="128"/>
      <c r="CB3" s="128"/>
      <c r="CC3" s="128"/>
      <c r="CD3" s="128"/>
      <c r="CE3" s="128"/>
      <c r="CF3" s="128"/>
      <c r="CG3" s="128"/>
    </row>
    <row r="4" spans="1:85" s="59" customFormat="1" ht="15" x14ac:dyDescent="0.25">
      <c r="A4" s="128"/>
      <c r="B4" s="128"/>
      <c r="C4" s="128"/>
      <c r="D4" s="128"/>
      <c r="E4" s="128"/>
      <c r="F4" s="128"/>
      <c r="G4" s="128"/>
      <c r="H4" s="128"/>
      <c r="I4" s="128"/>
      <c r="J4" s="128"/>
      <c r="K4" s="128"/>
      <c r="L4" s="128"/>
      <c r="M4" s="128"/>
      <c r="N4" s="128"/>
      <c r="O4" s="128"/>
      <c r="P4" s="128"/>
      <c r="Q4" s="128"/>
      <c r="R4" s="128"/>
      <c r="S4" s="128"/>
      <c r="T4" s="128"/>
      <c r="U4" s="128"/>
      <c r="V4" s="128"/>
      <c r="W4" s="128"/>
      <c r="X4" s="128"/>
      <c r="Y4" s="128"/>
      <c r="Z4" s="128"/>
      <c r="AA4" s="128"/>
      <c r="AB4" s="128"/>
      <c r="AC4" s="128"/>
      <c r="AD4" s="128"/>
      <c r="AE4" s="128"/>
      <c r="AF4" s="128"/>
      <c r="AG4" s="128"/>
      <c r="AH4" s="128"/>
      <c r="AI4" s="128"/>
      <c r="AJ4" s="128"/>
      <c r="AK4" s="128"/>
      <c r="AL4" s="128"/>
      <c r="AM4" s="128"/>
      <c r="AN4" s="128"/>
      <c r="AO4" s="128"/>
      <c r="AP4" s="128"/>
      <c r="AQ4" s="128"/>
      <c r="AR4" s="128"/>
      <c r="AS4" s="128"/>
      <c r="AT4" s="128"/>
      <c r="AU4" s="128"/>
      <c r="AV4" s="128"/>
      <c r="AW4" s="128"/>
      <c r="AX4" s="128"/>
      <c r="AY4" s="128"/>
      <c r="AZ4" s="128"/>
      <c r="BA4" s="128"/>
      <c r="BB4" s="128"/>
      <c r="BC4" s="128"/>
      <c r="BD4" s="128"/>
      <c r="BE4" s="128"/>
      <c r="BF4" s="128"/>
      <c r="BG4" s="128"/>
      <c r="BH4" s="128"/>
      <c r="BI4" s="128"/>
      <c r="BJ4" s="128"/>
      <c r="BK4" s="128"/>
      <c r="BL4" s="128"/>
      <c r="BM4" s="128"/>
      <c r="BN4" s="128"/>
      <c r="BO4" s="128"/>
      <c r="BP4" s="128"/>
      <c r="BQ4" s="128"/>
      <c r="BR4" s="128"/>
      <c r="BS4" s="128"/>
      <c r="BT4" s="128"/>
      <c r="BU4" s="128"/>
      <c r="BV4" s="128"/>
      <c r="BW4" s="128"/>
      <c r="BX4" s="128"/>
      <c r="BY4" s="128"/>
      <c r="BZ4" s="128"/>
      <c r="CA4" s="128"/>
      <c r="CB4" s="128"/>
      <c r="CC4" s="128"/>
      <c r="CD4" s="128"/>
      <c r="CE4" s="128"/>
      <c r="CF4" s="128"/>
      <c r="CG4" s="128"/>
    </row>
    <row r="5" spans="1:85" s="59" customFormat="1" ht="15" x14ac:dyDescent="0.25">
      <c r="A5" s="128"/>
      <c r="B5" s="128"/>
      <c r="C5" s="128"/>
      <c r="D5" s="128"/>
      <c r="E5" s="128"/>
      <c r="F5" s="128"/>
      <c r="G5" s="128"/>
      <c r="H5" s="128"/>
      <c r="I5" s="128"/>
      <c r="J5" s="128"/>
      <c r="K5" s="128"/>
      <c r="L5" s="128"/>
      <c r="M5" s="128"/>
      <c r="N5" s="128"/>
      <c r="O5" s="128"/>
      <c r="P5" s="128"/>
      <c r="Q5" s="128"/>
      <c r="R5" s="128"/>
      <c r="S5" s="128"/>
      <c r="T5" s="128"/>
      <c r="U5" s="128"/>
      <c r="V5" s="128"/>
      <c r="W5" s="128"/>
      <c r="X5" s="128"/>
      <c r="Y5" s="128"/>
      <c r="Z5" s="128"/>
      <c r="AA5" s="128"/>
      <c r="AB5" s="128"/>
      <c r="AC5" s="128"/>
      <c r="AD5" s="128"/>
      <c r="AE5" s="128"/>
      <c r="AF5" s="128"/>
      <c r="AG5" s="128"/>
      <c r="AH5" s="128"/>
      <c r="AI5" s="128"/>
      <c r="AJ5" s="128"/>
      <c r="AK5" s="128"/>
      <c r="AL5" s="128"/>
      <c r="AM5" s="128"/>
      <c r="AN5" s="128"/>
      <c r="AO5" s="128"/>
      <c r="AP5" s="128"/>
      <c r="AQ5" s="128"/>
      <c r="AR5" s="128"/>
      <c r="AS5" s="128"/>
      <c r="AT5" s="128"/>
      <c r="AU5" s="128"/>
      <c r="AV5" s="128"/>
      <c r="AW5" s="128"/>
      <c r="AX5" s="128"/>
      <c r="AY5" s="128"/>
      <c r="AZ5" s="128"/>
      <c r="BA5" s="128"/>
      <c r="BB5" s="128"/>
      <c r="BC5" s="128"/>
      <c r="BD5" s="128"/>
      <c r="BE5" s="128"/>
      <c r="BF5" s="128"/>
      <c r="BG5" s="128"/>
      <c r="BH5" s="128"/>
      <c r="BI5" s="128"/>
      <c r="BJ5" s="128"/>
      <c r="BK5" s="128"/>
      <c r="BL5" s="128"/>
      <c r="BM5" s="128"/>
      <c r="BN5" s="128"/>
      <c r="BO5" s="128"/>
      <c r="BP5" s="128"/>
      <c r="BQ5" s="128"/>
      <c r="BR5" s="128"/>
      <c r="BS5" s="128"/>
      <c r="BT5" s="128"/>
      <c r="BU5" s="128"/>
      <c r="BV5" s="128"/>
      <c r="BW5" s="128"/>
      <c r="BX5" s="128"/>
      <c r="BY5" s="128"/>
      <c r="BZ5" s="128"/>
      <c r="CA5" s="128"/>
      <c r="CB5" s="128"/>
      <c r="CC5" s="128"/>
      <c r="CD5" s="128"/>
      <c r="CE5" s="128"/>
      <c r="CF5" s="128"/>
      <c r="CG5" s="128"/>
    </row>
    <row r="6" spans="1:85" x14ac:dyDescent="0.25">
      <c r="AL6" s="1"/>
      <c r="AM6" s="1"/>
      <c r="AN6" s="1"/>
    </row>
    <row r="7" spans="1:85" ht="18" x14ac:dyDescent="0.25">
      <c r="C7" s="6" t="s">
        <v>8</v>
      </c>
      <c r="D7" s="6"/>
      <c r="E7" s="6"/>
      <c r="F7" s="6"/>
      <c r="G7" s="6"/>
      <c r="H7" s="6"/>
      <c r="I7" s="6"/>
      <c r="J7" s="6"/>
      <c r="K7" s="6"/>
      <c r="L7" s="6"/>
      <c r="M7" s="6"/>
      <c r="N7" s="6"/>
      <c r="O7" s="6"/>
      <c r="P7" s="6"/>
      <c r="Q7" s="6"/>
      <c r="R7" s="6"/>
      <c r="S7" s="6"/>
      <c r="T7" s="6"/>
      <c r="U7" s="6"/>
      <c r="V7" s="6"/>
      <c r="W7" s="6"/>
      <c r="X7" s="6"/>
      <c r="Y7" s="6"/>
      <c r="Z7" s="6"/>
      <c r="AA7" s="6"/>
      <c r="AB7" s="6"/>
      <c r="AC7" s="6"/>
      <c r="AD7" s="6"/>
      <c r="AE7" s="6"/>
      <c r="AF7" s="44" t="s">
        <v>11</v>
      </c>
      <c r="AG7" s="44"/>
      <c r="AH7" s="44"/>
      <c r="AK7" s="6"/>
      <c r="AL7" s="44"/>
      <c r="AN7" s="6"/>
      <c r="AQ7" s="44"/>
      <c r="AS7" s="44"/>
    </row>
    <row r="8" spans="1:85" x14ac:dyDescent="0.25">
      <c r="AL8" s="1"/>
      <c r="AM8" s="1"/>
      <c r="AN8" s="1"/>
    </row>
    <row r="9" spans="1:85" s="3" customFormat="1" ht="15" customHeight="1" x14ac:dyDescent="0.25">
      <c r="C9" s="4" t="s">
        <v>32</v>
      </c>
      <c r="D9" s="122">
        <v>2026</v>
      </c>
      <c r="E9" s="122"/>
      <c r="F9" s="122"/>
      <c r="G9" s="4"/>
      <c r="H9" s="122">
        <v>2025</v>
      </c>
      <c r="I9" s="122"/>
      <c r="J9" s="122"/>
      <c r="K9" s="122"/>
      <c r="L9" s="122"/>
      <c r="M9" s="122"/>
      <c r="N9" s="4"/>
      <c r="O9" s="122">
        <v>2024</v>
      </c>
      <c r="P9" s="122"/>
      <c r="Q9" s="122"/>
      <c r="R9" s="122"/>
      <c r="S9" s="122"/>
      <c r="T9" s="122"/>
      <c r="U9" s="4"/>
      <c r="V9" s="122">
        <v>2023</v>
      </c>
      <c r="W9" s="122"/>
      <c r="X9" s="122"/>
      <c r="Y9" s="122"/>
      <c r="Z9" s="122"/>
      <c r="AA9" s="122"/>
      <c r="AB9" s="4"/>
      <c r="AC9" s="122">
        <v>2022</v>
      </c>
      <c r="AD9" s="122"/>
      <c r="AE9" s="122"/>
      <c r="AF9" s="122"/>
      <c r="AG9" s="122"/>
      <c r="AH9" s="122"/>
      <c r="AI9" s="4"/>
      <c r="AJ9" s="122">
        <v>2021</v>
      </c>
      <c r="AK9" s="122"/>
      <c r="AL9" s="122"/>
      <c r="AM9" s="122"/>
      <c r="AN9" s="122"/>
      <c r="AO9" s="122"/>
      <c r="AP9" s="4"/>
      <c r="AQ9" s="122">
        <v>2020</v>
      </c>
      <c r="AR9" s="122"/>
      <c r="AS9" s="122"/>
      <c r="AT9" s="122"/>
      <c r="AU9" s="122"/>
      <c r="AV9" s="122"/>
      <c r="AW9" s="4"/>
      <c r="AX9" s="122">
        <v>2019</v>
      </c>
      <c r="AY9" s="122"/>
      <c r="AZ9" s="122"/>
      <c r="BA9" s="122"/>
      <c r="BB9" s="122"/>
      <c r="BC9" s="122"/>
      <c r="BD9" s="4"/>
      <c r="BE9" s="122">
        <v>2018</v>
      </c>
      <c r="BF9" s="122"/>
      <c r="BG9" s="122"/>
      <c r="BH9" s="122"/>
      <c r="BI9" s="122"/>
      <c r="BJ9" s="122"/>
      <c r="BK9" s="4"/>
      <c r="BL9" s="122">
        <v>2017</v>
      </c>
      <c r="BM9" s="122"/>
      <c r="BN9" s="122"/>
      <c r="BO9" s="122"/>
      <c r="BP9" s="122"/>
      <c r="BQ9" s="122"/>
      <c r="BR9" s="4"/>
      <c r="BS9" s="122">
        <v>2016</v>
      </c>
      <c r="BT9" s="122"/>
      <c r="BU9" s="122"/>
      <c r="BV9" s="122"/>
      <c r="BW9" s="122"/>
      <c r="BX9" s="122"/>
      <c r="BY9" s="4"/>
      <c r="BZ9" s="122">
        <v>2015</v>
      </c>
      <c r="CA9" s="122"/>
      <c r="CB9" s="122"/>
      <c r="CC9" s="122"/>
      <c r="CD9" s="122"/>
      <c r="CE9" s="122"/>
    </row>
    <row r="10" spans="1:85" s="3" customFormat="1" ht="12.75" x14ac:dyDescent="0.25">
      <c r="C10" s="68" t="s">
        <v>13</v>
      </c>
      <c r="D10" s="90" t="s">
        <v>18</v>
      </c>
      <c r="E10" s="90" t="s">
        <v>19</v>
      </c>
      <c r="F10" s="90" t="s">
        <v>14</v>
      </c>
      <c r="G10" s="68"/>
      <c r="H10" s="120" t="s">
        <v>135</v>
      </c>
      <c r="I10" s="120" t="s">
        <v>16</v>
      </c>
      <c r="J10" s="120" t="s">
        <v>17</v>
      </c>
      <c r="K10" s="120" t="s">
        <v>18</v>
      </c>
      <c r="L10" s="120" t="s">
        <v>19</v>
      </c>
      <c r="M10" s="120" t="s">
        <v>14</v>
      </c>
      <c r="N10" s="68"/>
      <c r="O10" s="120" t="s">
        <v>135</v>
      </c>
      <c r="P10" s="120" t="s">
        <v>16</v>
      </c>
      <c r="Q10" s="120" t="s">
        <v>17</v>
      </c>
      <c r="R10" s="120" t="s">
        <v>18</v>
      </c>
      <c r="S10" s="120" t="s">
        <v>19</v>
      </c>
      <c r="T10" s="120" t="s">
        <v>14</v>
      </c>
      <c r="U10" s="69"/>
      <c r="V10" s="69" t="s">
        <v>135</v>
      </c>
      <c r="W10" s="69" t="s">
        <v>16</v>
      </c>
      <c r="X10" s="120" t="s">
        <v>17</v>
      </c>
      <c r="Y10" s="120" t="s">
        <v>18</v>
      </c>
      <c r="Z10" s="120" t="s">
        <v>19</v>
      </c>
      <c r="AA10" s="120" t="s">
        <v>14</v>
      </c>
      <c r="AB10" s="68"/>
      <c r="AC10" s="120" t="s">
        <v>15</v>
      </c>
      <c r="AD10" s="120" t="s">
        <v>16</v>
      </c>
      <c r="AE10" s="120" t="s">
        <v>17</v>
      </c>
      <c r="AF10" s="120" t="s">
        <v>18</v>
      </c>
      <c r="AG10" s="120" t="s">
        <v>19</v>
      </c>
      <c r="AH10" s="120" t="s">
        <v>14</v>
      </c>
      <c r="AI10" s="69"/>
      <c r="AJ10" s="120" t="s">
        <v>15</v>
      </c>
      <c r="AK10" s="120" t="s">
        <v>16</v>
      </c>
      <c r="AL10" s="120" t="s">
        <v>17</v>
      </c>
      <c r="AM10" s="120" t="s">
        <v>18</v>
      </c>
      <c r="AN10" s="120" t="s">
        <v>19</v>
      </c>
      <c r="AO10" s="120" t="s">
        <v>14</v>
      </c>
      <c r="AP10" s="69"/>
      <c r="AQ10" s="120" t="s">
        <v>15</v>
      </c>
      <c r="AR10" s="120" t="s">
        <v>16</v>
      </c>
      <c r="AS10" s="120" t="s">
        <v>17</v>
      </c>
      <c r="AT10" s="120" t="s">
        <v>18</v>
      </c>
      <c r="AU10" s="120" t="s">
        <v>19</v>
      </c>
      <c r="AV10" s="120" t="s">
        <v>14</v>
      </c>
      <c r="AW10" s="69"/>
      <c r="AX10" s="120" t="s">
        <v>15</v>
      </c>
      <c r="AY10" s="120" t="s">
        <v>16</v>
      </c>
      <c r="AZ10" s="120" t="s">
        <v>17</v>
      </c>
      <c r="BA10" s="120" t="s">
        <v>18</v>
      </c>
      <c r="BB10" s="120" t="s">
        <v>19</v>
      </c>
      <c r="BC10" s="120" t="s">
        <v>14</v>
      </c>
      <c r="BD10" s="69"/>
      <c r="BE10" s="120" t="s">
        <v>15</v>
      </c>
      <c r="BF10" s="120" t="s">
        <v>16</v>
      </c>
      <c r="BG10" s="120" t="s">
        <v>17</v>
      </c>
      <c r="BH10" s="120" t="s">
        <v>18</v>
      </c>
      <c r="BI10" s="120" t="s">
        <v>19</v>
      </c>
      <c r="BJ10" s="120" t="s">
        <v>14</v>
      </c>
      <c r="BK10" s="69"/>
      <c r="BL10" s="120" t="s">
        <v>15</v>
      </c>
      <c r="BM10" s="120" t="s">
        <v>16</v>
      </c>
      <c r="BN10" s="120" t="s">
        <v>17</v>
      </c>
      <c r="BO10" s="120" t="s">
        <v>18</v>
      </c>
      <c r="BP10" s="120" t="s">
        <v>19</v>
      </c>
      <c r="BQ10" s="120" t="s">
        <v>14</v>
      </c>
      <c r="BR10" s="69"/>
      <c r="BS10" s="120" t="s">
        <v>15</v>
      </c>
      <c r="BT10" s="120" t="s">
        <v>16</v>
      </c>
      <c r="BU10" s="120" t="s">
        <v>17</v>
      </c>
      <c r="BV10" s="120" t="s">
        <v>18</v>
      </c>
      <c r="BW10" s="120" t="s">
        <v>19</v>
      </c>
      <c r="BX10" s="120" t="s">
        <v>14</v>
      </c>
      <c r="BY10" s="69"/>
      <c r="BZ10" s="120" t="s">
        <v>15</v>
      </c>
      <c r="CA10" s="120" t="s">
        <v>16</v>
      </c>
      <c r="CB10" s="120" t="s">
        <v>17</v>
      </c>
      <c r="CC10" s="120" t="s">
        <v>18</v>
      </c>
      <c r="CD10" s="120" t="s">
        <v>19</v>
      </c>
      <c r="CE10" s="120" t="s">
        <v>14</v>
      </c>
    </row>
    <row r="11" spans="1:85" s="3" customFormat="1" ht="4.3499999999999996" customHeight="1" x14ac:dyDescent="0.25">
      <c r="AL11" s="55"/>
      <c r="AM11" s="55"/>
      <c r="AN11" s="55"/>
    </row>
    <row r="12" spans="1:85" s="3" customFormat="1" ht="17.100000000000001" customHeight="1" x14ac:dyDescent="0.25">
      <c r="C12" s="3" t="s">
        <v>136</v>
      </c>
      <c r="D12" s="70">
        <v>173</v>
      </c>
      <c r="E12" s="70">
        <v>173</v>
      </c>
      <c r="F12" s="8">
        <v>173</v>
      </c>
      <c r="H12" s="8">
        <v>173</v>
      </c>
      <c r="I12" s="8">
        <v>173</v>
      </c>
      <c r="J12" s="8">
        <v>173</v>
      </c>
      <c r="K12" s="8">
        <v>173</v>
      </c>
      <c r="L12" s="8">
        <v>173</v>
      </c>
      <c r="M12" s="8">
        <v>423</v>
      </c>
      <c r="O12" s="8">
        <v>422</v>
      </c>
      <c r="P12" s="8">
        <v>422</v>
      </c>
      <c r="Q12" s="8">
        <v>422</v>
      </c>
      <c r="R12" s="8">
        <v>422</v>
      </c>
      <c r="S12" s="8">
        <v>422</v>
      </c>
      <c r="T12" s="8">
        <v>422</v>
      </c>
      <c r="U12" s="8"/>
      <c r="V12" s="8">
        <v>422</v>
      </c>
      <c r="W12" s="8">
        <v>422</v>
      </c>
      <c r="X12" s="8">
        <v>420</v>
      </c>
      <c r="Y12" s="8">
        <v>421</v>
      </c>
      <c r="Z12" s="8">
        <v>421</v>
      </c>
      <c r="AA12" s="8">
        <v>420</v>
      </c>
      <c r="AC12" s="8">
        <v>419</v>
      </c>
      <c r="AD12" s="8">
        <v>419</v>
      </c>
      <c r="AE12" s="8">
        <v>453</v>
      </c>
      <c r="AF12" s="8">
        <v>453</v>
      </c>
      <c r="AG12" s="8">
        <v>453</v>
      </c>
      <c r="AH12" s="8">
        <v>363</v>
      </c>
      <c r="AI12" s="8"/>
      <c r="AJ12" s="8">
        <v>364</v>
      </c>
      <c r="AK12" s="8">
        <v>364</v>
      </c>
      <c r="AL12" s="8">
        <v>292</v>
      </c>
      <c r="AM12" s="8">
        <v>211</v>
      </c>
      <c r="AN12" s="8">
        <v>211</v>
      </c>
      <c r="AO12" s="8">
        <v>211</v>
      </c>
      <c r="AP12" s="8"/>
      <c r="AQ12" s="8">
        <v>211</v>
      </c>
      <c r="AR12" s="8">
        <v>211</v>
      </c>
      <c r="AS12" s="8">
        <v>202</v>
      </c>
      <c r="AT12" s="8">
        <v>202</v>
      </c>
      <c r="AU12" s="8">
        <v>202</v>
      </c>
      <c r="AV12" s="8">
        <v>202</v>
      </c>
      <c r="AW12" s="8"/>
      <c r="AX12" s="8">
        <v>196</v>
      </c>
      <c r="AY12" s="8">
        <v>196</v>
      </c>
      <c r="AZ12" s="8">
        <v>199</v>
      </c>
      <c r="BA12" s="8">
        <v>197</v>
      </c>
      <c r="BB12" s="8">
        <v>197</v>
      </c>
      <c r="BC12" s="8">
        <v>175</v>
      </c>
      <c r="BD12" s="8"/>
      <c r="BE12" s="8">
        <v>175</v>
      </c>
      <c r="BF12" s="8">
        <v>175</v>
      </c>
      <c r="BG12" s="8">
        <v>185</v>
      </c>
      <c r="BH12" s="8">
        <v>185</v>
      </c>
      <c r="BI12" s="8">
        <v>185</v>
      </c>
      <c r="BJ12" s="8">
        <v>185</v>
      </c>
      <c r="BK12" s="8"/>
      <c r="BL12" s="8">
        <v>52.186999999999998</v>
      </c>
      <c r="BM12" s="8">
        <v>52.186999999999998</v>
      </c>
      <c r="BN12" s="8">
        <v>52</v>
      </c>
      <c r="BO12" s="8">
        <v>52</v>
      </c>
      <c r="BP12" s="8">
        <v>52</v>
      </c>
      <c r="BQ12" s="8">
        <v>57</v>
      </c>
      <c r="BR12" s="8"/>
      <c r="BS12" s="8">
        <v>50.843000000000004</v>
      </c>
      <c r="BT12" s="8">
        <v>50.843000000000004</v>
      </c>
      <c r="BU12" s="8">
        <v>53</v>
      </c>
      <c r="BV12" s="8">
        <v>53</v>
      </c>
      <c r="BW12" s="8">
        <v>53</v>
      </c>
      <c r="BX12" s="8">
        <v>54</v>
      </c>
      <c r="BY12" s="8"/>
      <c r="BZ12" s="8">
        <v>52</v>
      </c>
      <c r="CA12" s="8">
        <v>52</v>
      </c>
      <c r="CB12" s="8">
        <v>56</v>
      </c>
      <c r="CC12" s="8">
        <v>57</v>
      </c>
      <c r="CD12" s="8">
        <v>57</v>
      </c>
      <c r="CE12" s="8">
        <v>58</v>
      </c>
      <c r="CF12" s="7"/>
      <c r="CG12" s="7"/>
    </row>
    <row r="13" spans="1:85" s="3" customFormat="1" ht="17.100000000000001" customHeight="1" x14ac:dyDescent="0.25">
      <c r="C13" s="3" t="s">
        <v>137</v>
      </c>
      <c r="D13" s="70">
        <v>68</v>
      </c>
      <c r="E13" s="70">
        <v>68</v>
      </c>
      <c r="F13" s="8">
        <v>74</v>
      </c>
      <c r="H13" s="8">
        <v>81</v>
      </c>
      <c r="I13" s="8">
        <v>81</v>
      </c>
      <c r="J13" s="8">
        <v>94</v>
      </c>
      <c r="K13" s="8">
        <v>99</v>
      </c>
      <c r="L13" s="8">
        <v>99</v>
      </c>
      <c r="M13" s="8">
        <v>134</v>
      </c>
      <c r="O13" s="8">
        <v>143</v>
      </c>
      <c r="P13" s="8">
        <v>143</v>
      </c>
      <c r="Q13" s="8">
        <v>152</v>
      </c>
      <c r="R13" s="8">
        <v>161</v>
      </c>
      <c r="S13" s="8">
        <v>161</v>
      </c>
      <c r="T13" s="8">
        <v>171</v>
      </c>
      <c r="U13" s="8"/>
      <c r="V13" s="8">
        <v>179</v>
      </c>
      <c r="W13" s="8">
        <v>179</v>
      </c>
      <c r="X13" s="8">
        <v>213</v>
      </c>
      <c r="Y13" s="8">
        <v>213</v>
      </c>
      <c r="Z13" s="8">
        <v>213</v>
      </c>
      <c r="AA13" s="8">
        <f>+AC13</f>
        <v>213</v>
      </c>
      <c r="AC13" s="8">
        <v>213</v>
      </c>
      <c r="AD13" s="8">
        <v>213</v>
      </c>
      <c r="AE13" s="8">
        <v>268</v>
      </c>
      <c r="AF13" s="8">
        <v>261</v>
      </c>
      <c r="AG13" s="8">
        <v>261</v>
      </c>
      <c r="AH13" s="8">
        <v>269</v>
      </c>
      <c r="AI13" s="8"/>
      <c r="AJ13" s="8">
        <v>261</v>
      </c>
      <c r="AK13" s="8">
        <v>261</v>
      </c>
      <c r="AL13" s="8">
        <f>110+46+(8.6*7.45)</f>
        <v>220.07</v>
      </c>
      <c r="AM13" s="8">
        <v>229</v>
      </c>
      <c r="AN13" s="8">
        <v>229</v>
      </c>
      <c r="AO13" s="8">
        <v>235</v>
      </c>
      <c r="AP13" s="8"/>
      <c r="AQ13" s="8">
        <v>244</v>
      </c>
      <c r="AR13" s="8">
        <v>244</v>
      </c>
      <c r="AS13" s="8">
        <v>211</v>
      </c>
      <c r="AT13" s="8">
        <v>218</v>
      </c>
      <c r="AU13" s="8">
        <v>218</v>
      </c>
      <c r="AV13" s="8">
        <v>226</v>
      </c>
      <c r="AW13" s="8"/>
      <c r="AX13" s="8">
        <v>231</v>
      </c>
      <c r="AY13" s="8">
        <v>231</v>
      </c>
      <c r="AZ13" s="8">
        <v>183</v>
      </c>
      <c r="BA13" s="8">
        <v>266</v>
      </c>
      <c r="BB13" s="8">
        <v>266</v>
      </c>
      <c r="BC13" s="8">
        <v>231</v>
      </c>
      <c r="BD13" s="8"/>
      <c r="BE13" s="8">
        <v>229</v>
      </c>
      <c r="BF13" s="8">
        <v>229</v>
      </c>
      <c r="BG13" s="8">
        <v>245</v>
      </c>
      <c r="BH13" s="8">
        <v>253</v>
      </c>
      <c r="BI13" s="8">
        <v>253</v>
      </c>
      <c r="BJ13" s="8">
        <v>266</v>
      </c>
      <c r="BK13" s="8"/>
      <c r="BL13" s="8">
        <v>0</v>
      </c>
      <c r="BM13" s="8"/>
      <c r="BN13" s="8"/>
      <c r="BO13" s="8"/>
      <c r="BP13" s="8"/>
      <c r="BQ13" s="8"/>
      <c r="BR13" s="8"/>
      <c r="BS13" s="8">
        <v>0</v>
      </c>
      <c r="BT13" s="8"/>
      <c r="BU13" s="8"/>
      <c r="BV13" s="8"/>
      <c r="BW13" s="8"/>
      <c r="BX13" s="8"/>
      <c r="BY13" s="8"/>
      <c r="BZ13" s="8">
        <v>0</v>
      </c>
      <c r="CA13" s="8"/>
      <c r="CB13" s="8"/>
      <c r="CC13" s="8"/>
      <c r="CD13" s="8"/>
      <c r="CE13" s="8"/>
      <c r="CF13" s="7"/>
      <c r="CG13" s="7"/>
    </row>
    <row r="14" spans="1:85" s="3" customFormat="1" ht="17.100000000000001" customHeight="1" x14ac:dyDescent="0.25">
      <c r="C14" s="3" t="s">
        <v>138</v>
      </c>
      <c r="D14" s="70">
        <v>62</v>
      </c>
      <c r="E14" s="70">
        <v>62</v>
      </c>
      <c r="F14" s="8">
        <v>66</v>
      </c>
      <c r="H14" s="8">
        <v>65</v>
      </c>
      <c r="I14" s="8">
        <v>65</v>
      </c>
      <c r="J14" s="8">
        <v>64</v>
      </c>
      <c r="K14" s="8">
        <v>66</v>
      </c>
      <c r="L14" s="8">
        <v>66</v>
      </c>
      <c r="M14" s="8">
        <v>82</v>
      </c>
      <c r="O14" s="8">
        <v>77</v>
      </c>
      <c r="P14" s="8">
        <v>77</v>
      </c>
      <c r="Q14" s="8">
        <v>75</v>
      </c>
      <c r="R14" s="8">
        <v>63</v>
      </c>
      <c r="S14" s="8">
        <v>63</v>
      </c>
      <c r="T14" s="8">
        <v>61</v>
      </c>
      <c r="U14" s="8"/>
      <c r="V14" s="8">
        <v>61</v>
      </c>
      <c r="W14" s="8">
        <v>61</v>
      </c>
      <c r="X14" s="8">
        <v>35</v>
      </c>
      <c r="Y14" s="8">
        <v>40</v>
      </c>
      <c r="Z14" s="8">
        <v>40</v>
      </c>
      <c r="AA14" s="8">
        <f>259-AA13</f>
        <v>46</v>
      </c>
      <c r="AC14" s="8">
        <v>40</v>
      </c>
      <c r="AD14" s="8">
        <v>40</v>
      </c>
      <c r="AE14" s="8">
        <v>4</v>
      </c>
      <c r="AF14" s="8">
        <v>4</v>
      </c>
      <c r="AG14" s="8">
        <v>4</v>
      </c>
      <c r="AH14" s="8">
        <v>7</v>
      </c>
      <c r="AI14" s="8"/>
      <c r="AJ14" s="8">
        <v>35</v>
      </c>
      <c r="AK14" s="8">
        <v>35</v>
      </c>
      <c r="AL14" s="8">
        <f>243-AL13</f>
        <v>22.930000000000007</v>
      </c>
      <c r="AM14" s="8">
        <v>19</v>
      </c>
      <c r="AN14" s="8">
        <v>19</v>
      </c>
      <c r="AO14" s="8">
        <v>17</v>
      </c>
      <c r="AP14" s="8"/>
      <c r="AQ14" s="8">
        <v>14</v>
      </c>
      <c r="AR14" s="8">
        <v>14</v>
      </c>
      <c r="AS14" s="8">
        <v>67</v>
      </c>
      <c r="AT14" s="8">
        <v>61</v>
      </c>
      <c r="AU14" s="8">
        <v>61</v>
      </c>
      <c r="AV14" s="8">
        <v>63</v>
      </c>
      <c r="AW14" s="8"/>
      <c r="AX14" s="8">
        <v>12</v>
      </c>
      <c r="AY14" s="8">
        <v>12</v>
      </c>
      <c r="AZ14" s="8">
        <v>68</v>
      </c>
      <c r="BA14" s="8">
        <v>0</v>
      </c>
      <c r="BB14" s="8">
        <v>0</v>
      </c>
      <c r="BC14" s="8">
        <v>0</v>
      </c>
      <c r="BD14" s="8"/>
      <c r="BE14" s="8">
        <v>10</v>
      </c>
      <c r="BF14" s="8">
        <v>10</v>
      </c>
      <c r="BG14" s="8">
        <v>0</v>
      </c>
      <c r="BH14" s="8">
        <v>0</v>
      </c>
      <c r="BI14" s="8">
        <v>0</v>
      </c>
      <c r="BJ14" s="8">
        <v>0</v>
      </c>
      <c r="BK14" s="8"/>
      <c r="BL14" s="8">
        <v>4.8630000000000004</v>
      </c>
      <c r="BM14" s="8">
        <v>4.8630000000000004</v>
      </c>
      <c r="BN14" s="8">
        <v>4</v>
      </c>
      <c r="BO14" s="8">
        <v>5</v>
      </c>
      <c r="BP14" s="8">
        <v>5</v>
      </c>
      <c r="BQ14" s="8">
        <v>0</v>
      </c>
      <c r="BR14" s="8"/>
      <c r="BS14" s="8">
        <v>4.2300000000000004</v>
      </c>
      <c r="BT14" s="8">
        <v>4.2300000000000004</v>
      </c>
      <c r="BU14" s="8"/>
      <c r="BV14" s="8"/>
      <c r="BW14" s="8"/>
      <c r="BX14" s="8"/>
      <c r="BY14" s="8"/>
      <c r="BZ14" s="8">
        <v>3</v>
      </c>
      <c r="CA14" s="8">
        <v>3</v>
      </c>
      <c r="CB14" s="8"/>
      <c r="CC14" s="8"/>
      <c r="CD14" s="8"/>
      <c r="CE14" s="8"/>
    </row>
    <row r="15" spans="1:85" s="14" customFormat="1" ht="17.100000000000001" customHeight="1" x14ac:dyDescent="0.25">
      <c r="C15" s="19" t="s">
        <v>139</v>
      </c>
      <c r="D15" s="73">
        <f t="shared" ref="D15:E15" si="0">SUM(D12:D14)</f>
        <v>303</v>
      </c>
      <c r="E15" s="73">
        <f t="shared" si="0"/>
        <v>303</v>
      </c>
      <c r="F15" s="20">
        <f>SUM(F12:F14)</f>
        <v>313</v>
      </c>
      <c r="G15" s="19"/>
      <c r="H15" s="20">
        <f t="shared" ref="H15" si="1">SUM(H12:H14)</f>
        <v>319</v>
      </c>
      <c r="I15" s="20">
        <v>319</v>
      </c>
      <c r="J15" s="20">
        <v>331</v>
      </c>
      <c r="K15" s="20">
        <f>SUM(K12:K14)</f>
        <v>338</v>
      </c>
      <c r="L15" s="20">
        <v>338</v>
      </c>
      <c r="M15" s="20">
        <v>639</v>
      </c>
      <c r="N15" s="19"/>
      <c r="O15" s="20">
        <f t="shared" ref="O15:Q15" si="2">SUM(O12:O14)</f>
        <v>642</v>
      </c>
      <c r="P15" s="20">
        <f t="shared" si="2"/>
        <v>642</v>
      </c>
      <c r="Q15" s="20">
        <f t="shared" si="2"/>
        <v>649</v>
      </c>
      <c r="R15" s="20">
        <f t="shared" ref="R15:S15" si="3">SUM(R12:R14)</f>
        <v>646</v>
      </c>
      <c r="S15" s="20">
        <f t="shared" si="3"/>
        <v>646</v>
      </c>
      <c r="T15" s="20">
        <f>SUM(T12:T14)</f>
        <v>654</v>
      </c>
      <c r="U15" s="20"/>
      <c r="V15" s="20">
        <f>SUM(V12:V14)</f>
        <v>662</v>
      </c>
      <c r="W15" s="20">
        <f>SUM(W12:W14)</f>
        <v>662</v>
      </c>
      <c r="X15" s="20">
        <f>SUM(X12:X14)</f>
        <v>668</v>
      </c>
      <c r="Y15" s="20">
        <v>674</v>
      </c>
      <c r="Z15" s="20">
        <v>674</v>
      </c>
      <c r="AA15" s="20">
        <f>+AA12+AA13+AA14</f>
        <v>679</v>
      </c>
      <c r="AB15" s="19"/>
      <c r="AC15" s="20">
        <v>672</v>
      </c>
      <c r="AD15" s="20">
        <v>672</v>
      </c>
      <c r="AE15" s="20">
        <v>725</v>
      </c>
      <c r="AF15" s="20">
        <v>718</v>
      </c>
      <c r="AG15" s="20">
        <v>718</v>
      </c>
      <c r="AH15" s="20">
        <v>639</v>
      </c>
      <c r="AI15" s="20"/>
      <c r="AJ15" s="20">
        <v>660</v>
      </c>
      <c r="AK15" s="20">
        <v>660</v>
      </c>
      <c r="AL15" s="20">
        <v>535</v>
      </c>
      <c r="AM15" s="20">
        <v>459</v>
      </c>
      <c r="AN15" s="20">
        <v>459</v>
      </c>
      <c r="AO15" s="20">
        <v>463</v>
      </c>
      <c r="AP15" s="20"/>
      <c r="AQ15" s="20">
        <v>469</v>
      </c>
      <c r="AR15" s="20">
        <v>469</v>
      </c>
      <c r="AS15" s="20">
        <v>480</v>
      </c>
      <c r="AT15" s="20">
        <v>481</v>
      </c>
      <c r="AU15" s="20">
        <v>481</v>
      </c>
      <c r="AV15" s="20">
        <v>491</v>
      </c>
      <c r="AW15" s="20"/>
      <c r="AX15" s="20">
        <v>439</v>
      </c>
      <c r="AY15" s="20">
        <v>439</v>
      </c>
      <c r="AZ15" s="20">
        <v>450</v>
      </c>
      <c r="BA15" s="20">
        <v>463</v>
      </c>
      <c r="BB15" s="20">
        <v>463</v>
      </c>
      <c r="BC15" s="20">
        <v>406</v>
      </c>
      <c r="BD15" s="20"/>
      <c r="BE15" s="20">
        <v>414</v>
      </c>
      <c r="BF15" s="20">
        <v>414</v>
      </c>
      <c r="BG15" s="20">
        <v>430</v>
      </c>
      <c r="BH15" s="20">
        <v>438</v>
      </c>
      <c r="BI15" s="20">
        <v>438</v>
      </c>
      <c r="BJ15" s="20">
        <v>451</v>
      </c>
      <c r="BK15" s="20"/>
      <c r="BL15" s="20">
        <v>57.05</v>
      </c>
      <c r="BM15" s="20">
        <v>57.05</v>
      </c>
      <c r="BN15" s="20">
        <v>56</v>
      </c>
      <c r="BO15" s="20">
        <v>57</v>
      </c>
      <c r="BP15" s="20">
        <v>57</v>
      </c>
      <c r="BQ15" s="20">
        <v>57</v>
      </c>
      <c r="BR15" s="20"/>
      <c r="BS15" s="20">
        <v>55.073000000000008</v>
      </c>
      <c r="BT15" s="20">
        <v>55.073000000000008</v>
      </c>
      <c r="BU15" s="20">
        <v>53</v>
      </c>
      <c r="BV15" s="20">
        <v>53</v>
      </c>
      <c r="BW15" s="20">
        <v>53</v>
      </c>
      <c r="BX15" s="20">
        <v>54</v>
      </c>
      <c r="BY15" s="20"/>
      <c r="BZ15" s="20">
        <v>55</v>
      </c>
      <c r="CA15" s="20">
        <v>55</v>
      </c>
      <c r="CB15" s="20">
        <v>56</v>
      </c>
      <c r="CC15" s="20">
        <v>57</v>
      </c>
      <c r="CD15" s="20">
        <v>57</v>
      </c>
      <c r="CE15" s="20">
        <v>58</v>
      </c>
    </row>
    <row r="16" spans="1:85" s="3" customFormat="1" ht="4.3499999999999996" customHeight="1" x14ac:dyDescent="0.25">
      <c r="D16" s="70"/>
      <c r="E16" s="70"/>
      <c r="F16" s="8"/>
      <c r="H16" s="8"/>
      <c r="I16" s="8"/>
      <c r="J16" s="8"/>
      <c r="K16" s="8"/>
      <c r="L16" s="8"/>
      <c r="M16" s="8"/>
      <c r="O16" s="8"/>
      <c r="P16" s="8"/>
      <c r="Q16" s="8"/>
      <c r="R16" s="8"/>
      <c r="S16" s="8"/>
      <c r="T16" s="8"/>
      <c r="U16" s="8"/>
      <c r="V16" s="8"/>
      <c r="W16" s="8"/>
      <c r="X16" s="8"/>
      <c r="Y16" s="8"/>
      <c r="Z16" s="8"/>
      <c r="AA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c r="BY16" s="8"/>
      <c r="BZ16" s="8"/>
      <c r="CA16" s="8"/>
      <c r="CB16" s="8"/>
      <c r="CC16" s="8"/>
      <c r="CD16" s="8"/>
      <c r="CE16" s="8"/>
    </row>
    <row r="17" spans="3:83" s="3" customFormat="1" ht="17.100000000000001" customHeight="1" x14ac:dyDescent="0.25">
      <c r="C17" s="3" t="s">
        <v>140</v>
      </c>
      <c r="D17" s="70">
        <v>560</v>
      </c>
      <c r="E17" s="70">
        <v>560</v>
      </c>
      <c r="F17" s="8">
        <v>565</v>
      </c>
      <c r="H17" s="8">
        <v>556</v>
      </c>
      <c r="I17" s="8">
        <v>556</v>
      </c>
      <c r="J17" s="8">
        <v>625</v>
      </c>
      <c r="K17" s="8">
        <v>629</v>
      </c>
      <c r="L17" s="8">
        <v>629</v>
      </c>
      <c r="M17" s="8">
        <v>705</v>
      </c>
      <c r="O17" s="8">
        <v>707</v>
      </c>
      <c r="P17" s="8">
        <v>707</v>
      </c>
      <c r="Q17" s="8">
        <v>707</v>
      </c>
      <c r="R17" s="8">
        <v>781</v>
      </c>
      <c r="S17" s="8">
        <v>781</v>
      </c>
      <c r="T17" s="8">
        <v>770</v>
      </c>
      <c r="U17" s="8"/>
      <c r="V17" s="8">
        <v>754</v>
      </c>
      <c r="W17" s="8">
        <v>754</v>
      </c>
      <c r="X17" s="8">
        <v>757</v>
      </c>
      <c r="Y17" s="8">
        <v>757</v>
      </c>
      <c r="Z17" s="8">
        <v>757</v>
      </c>
      <c r="AA17" s="8">
        <v>768</v>
      </c>
      <c r="AC17" s="8">
        <v>767</v>
      </c>
      <c r="AD17" s="8">
        <v>767</v>
      </c>
      <c r="AE17" s="8">
        <v>766</v>
      </c>
      <c r="AF17" s="8">
        <v>747</v>
      </c>
      <c r="AG17" s="8">
        <v>747</v>
      </c>
      <c r="AH17" s="8">
        <v>750</v>
      </c>
      <c r="AI17" s="8"/>
      <c r="AJ17" s="8">
        <v>755</v>
      </c>
      <c r="AK17" s="8">
        <v>755</v>
      </c>
      <c r="AL17" s="8">
        <v>709</v>
      </c>
      <c r="AM17" s="8">
        <v>698</v>
      </c>
      <c r="AN17" s="8">
        <v>698</v>
      </c>
      <c r="AO17" s="8">
        <v>699</v>
      </c>
      <c r="AP17" s="8"/>
      <c r="AQ17" s="8">
        <v>709</v>
      </c>
      <c r="AR17" s="8">
        <v>709</v>
      </c>
      <c r="AS17" s="8">
        <v>727</v>
      </c>
      <c r="AT17" s="8">
        <v>731</v>
      </c>
      <c r="AU17" s="8">
        <v>731</v>
      </c>
      <c r="AV17" s="8">
        <v>728</v>
      </c>
      <c r="AW17" s="8"/>
      <c r="AX17" s="8">
        <v>714</v>
      </c>
      <c r="AY17" s="8">
        <v>714</v>
      </c>
      <c r="AZ17" s="8">
        <v>689</v>
      </c>
      <c r="BA17" s="8">
        <v>782</v>
      </c>
      <c r="BB17" s="8">
        <v>782</v>
      </c>
      <c r="BC17" s="8">
        <v>697</v>
      </c>
      <c r="BD17" s="8"/>
      <c r="BE17" s="8">
        <v>660</v>
      </c>
      <c r="BF17" s="8">
        <v>660</v>
      </c>
      <c r="BG17" s="8"/>
      <c r="BH17" s="8"/>
      <c r="BI17" s="8"/>
      <c r="BJ17" s="8"/>
      <c r="BK17" s="8"/>
      <c r="BL17" s="8">
        <v>336.20600000000002</v>
      </c>
      <c r="BM17" s="8">
        <v>336.20600000000002</v>
      </c>
      <c r="BN17" s="8"/>
      <c r="BO17" s="8"/>
      <c r="BP17" s="8"/>
      <c r="BQ17" s="8"/>
      <c r="BR17" s="8"/>
      <c r="BS17" s="8">
        <v>331.96300000000002</v>
      </c>
      <c r="BT17" s="8">
        <v>331.96300000000002</v>
      </c>
      <c r="BU17" s="8"/>
      <c r="BV17" s="8"/>
      <c r="BW17" s="8"/>
      <c r="BX17" s="8"/>
      <c r="BY17" s="8"/>
      <c r="BZ17" s="8">
        <v>365</v>
      </c>
      <c r="CA17" s="8">
        <v>365</v>
      </c>
      <c r="CB17" s="8"/>
      <c r="CC17" s="8"/>
      <c r="CD17" s="8"/>
      <c r="CE17" s="8"/>
    </row>
    <row r="18" spans="3:83" s="3" customFormat="1" ht="17.100000000000001" customHeight="1" x14ac:dyDescent="0.25">
      <c r="C18" s="3" t="s">
        <v>141</v>
      </c>
      <c r="D18" s="70">
        <v>576</v>
      </c>
      <c r="E18" s="70">
        <v>576</v>
      </c>
      <c r="F18" s="8">
        <v>582</v>
      </c>
      <c r="H18" s="8">
        <v>594</v>
      </c>
      <c r="I18" s="8">
        <v>594</v>
      </c>
      <c r="J18" s="8">
        <v>599</v>
      </c>
      <c r="K18" s="8">
        <v>605</v>
      </c>
      <c r="L18" s="8">
        <v>605</v>
      </c>
      <c r="M18" s="8">
        <v>684</v>
      </c>
      <c r="O18" s="8">
        <v>689</v>
      </c>
      <c r="P18" s="8">
        <v>689</v>
      </c>
      <c r="Q18" s="8">
        <v>763</v>
      </c>
      <c r="R18" s="8">
        <v>755</v>
      </c>
      <c r="S18" s="8">
        <v>755</v>
      </c>
      <c r="T18" s="8">
        <v>621</v>
      </c>
      <c r="U18" s="8"/>
      <c r="V18" s="8">
        <v>610</v>
      </c>
      <c r="W18" s="8">
        <v>610</v>
      </c>
      <c r="X18" s="8">
        <v>569</v>
      </c>
      <c r="Y18" s="8">
        <v>578</v>
      </c>
      <c r="Z18" s="8">
        <v>578</v>
      </c>
      <c r="AA18" s="8">
        <v>649</v>
      </c>
      <c r="AC18" s="8">
        <v>652</v>
      </c>
      <c r="AD18" s="8">
        <v>652</v>
      </c>
      <c r="AE18" s="8">
        <v>642</v>
      </c>
      <c r="AF18" s="8">
        <v>640</v>
      </c>
      <c r="AG18" s="8">
        <v>640</v>
      </c>
      <c r="AH18" s="8">
        <v>650</v>
      </c>
      <c r="AI18" s="8"/>
      <c r="AJ18" s="8">
        <v>633</v>
      </c>
      <c r="AK18" s="8">
        <v>633</v>
      </c>
      <c r="AL18" s="8">
        <v>632</v>
      </c>
      <c r="AM18" s="8">
        <v>628</v>
      </c>
      <c r="AN18" s="8">
        <v>628</v>
      </c>
      <c r="AO18" s="8">
        <v>639</v>
      </c>
      <c r="AP18" s="8"/>
      <c r="AQ18" s="8">
        <v>642</v>
      </c>
      <c r="AR18" s="8">
        <v>642</v>
      </c>
      <c r="AS18" s="8">
        <v>625</v>
      </c>
      <c r="AT18" s="8">
        <v>633</v>
      </c>
      <c r="AU18" s="8">
        <v>633</v>
      </c>
      <c r="AV18" s="8">
        <v>646</v>
      </c>
      <c r="AW18" s="8"/>
      <c r="AX18" s="8">
        <v>671</v>
      </c>
      <c r="AY18" s="8">
        <v>671</v>
      </c>
      <c r="AZ18" s="8">
        <v>684</v>
      </c>
      <c r="BA18" s="8">
        <v>782</v>
      </c>
      <c r="BB18" s="8">
        <v>782</v>
      </c>
      <c r="BC18" s="8">
        <v>802</v>
      </c>
      <c r="BD18" s="8"/>
      <c r="BE18" s="8">
        <v>688</v>
      </c>
      <c r="BF18" s="8">
        <v>688</v>
      </c>
      <c r="BG18" s="8"/>
      <c r="BH18" s="8"/>
      <c r="BI18" s="8"/>
      <c r="BJ18" s="8"/>
      <c r="BK18" s="8"/>
      <c r="BL18" s="8">
        <v>313.37900000000002</v>
      </c>
      <c r="BM18" s="8">
        <v>313.37900000000002</v>
      </c>
      <c r="BN18" s="8"/>
      <c r="BO18" s="8"/>
      <c r="BP18" s="8"/>
      <c r="BQ18" s="8"/>
      <c r="BR18" s="8"/>
      <c r="BS18" s="8">
        <v>327.90600000000001</v>
      </c>
      <c r="BT18" s="8">
        <v>327.90600000000001</v>
      </c>
      <c r="BU18" s="8"/>
      <c r="BV18" s="8"/>
      <c r="BW18" s="8"/>
      <c r="BX18" s="8"/>
      <c r="BY18" s="8"/>
      <c r="BZ18" s="8">
        <v>361</v>
      </c>
      <c r="CA18" s="8">
        <v>361</v>
      </c>
      <c r="CB18" s="8"/>
      <c r="CC18" s="8"/>
      <c r="CD18" s="8"/>
      <c r="CE18" s="8"/>
    </row>
    <row r="19" spans="3:83" s="3" customFormat="1" ht="17.100000000000001" customHeight="1" x14ac:dyDescent="0.25">
      <c r="C19" s="3" t="s">
        <v>142</v>
      </c>
      <c r="D19" s="70">
        <v>66</v>
      </c>
      <c r="E19" s="70">
        <v>66</v>
      </c>
      <c r="F19" s="8">
        <v>65</v>
      </c>
      <c r="H19" s="8">
        <v>71</v>
      </c>
      <c r="I19" s="8">
        <v>71</v>
      </c>
      <c r="J19" s="8">
        <v>40</v>
      </c>
      <c r="K19" s="8">
        <v>42</v>
      </c>
      <c r="L19" s="8">
        <v>42</v>
      </c>
      <c r="M19" s="8">
        <v>81</v>
      </c>
      <c r="O19" s="8">
        <v>80</v>
      </c>
      <c r="P19" s="8">
        <v>80</v>
      </c>
      <c r="Q19" s="8">
        <v>79</v>
      </c>
      <c r="R19" s="8">
        <v>78</v>
      </c>
      <c r="S19" s="8">
        <v>78</v>
      </c>
      <c r="T19" s="8">
        <v>80</v>
      </c>
      <c r="U19" s="8"/>
      <c r="V19" s="8">
        <v>77</v>
      </c>
      <c r="W19" s="8">
        <v>77</v>
      </c>
      <c r="X19" s="8">
        <v>76</v>
      </c>
      <c r="Y19" s="8">
        <v>81</v>
      </c>
      <c r="Z19" s="8">
        <v>81</v>
      </c>
      <c r="AA19" s="8">
        <f>84+1</f>
        <v>85</v>
      </c>
      <c r="AC19" s="8">
        <v>87</v>
      </c>
      <c r="AD19" s="8">
        <v>87</v>
      </c>
      <c r="AE19" s="8">
        <v>77</v>
      </c>
      <c r="AF19" s="8">
        <v>83</v>
      </c>
      <c r="AG19" s="8">
        <v>83</v>
      </c>
      <c r="AH19" s="8">
        <v>89</v>
      </c>
      <c r="AI19" s="8"/>
      <c r="AJ19" s="8">
        <v>92</v>
      </c>
      <c r="AK19" s="8">
        <v>92</v>
      </c>
      <c r="AL19" s="8">
        <v>96</v>
      </c>
      <c r="AM19" s="8">
        <v>95</v>
      </c>
      <c r="AN19" s="8">
        <v>95</v>
      </c>
      <c r="AO19" s="8">
        <v>88</v>
      </c>
      <c r="AP19" s="8"/>
      <c r="AQ19" s="8">
        <v>87</v>
      </c>
      <c r="AR19" s="8">
        <v>87</v>
      </c>
      <c r="AS19" s="8">
        <v>84</v>
      </c>
      <c r="AT19" s="8">
        <v>86</v>
      </c>
      <c r="AU19" s="8">
        <v>86</v>
      </c>
      <c r="AV19" s="8">
        <v>80</v>
      </c>
      <c r="AW19" s="8"/>
      <c r="AX19" s="8">
        <v>74</v>
      </c>
      <c r="AY19" s="8">
        <v>74</v>
      </c>
      <c r="AZ19" s="8">
        <v>114</v>
      </c>
      <c r="BA19" s="8"/>
      <c r="BB19" s="8"/>
      <c r="BC19" s="8"/>
      <c r="BD19" s="8"/>
      <c r="BE19" s="8">
        <v>32</v>
      </c>
      <c r="BF19" s="8">
        <v>32</v>
      </c>
      <c r="BG19" s="8"/>
      <c r="BH19" s="8"/>
      <c r="BI19" s="8"/>
      <c r="BJ19" s="8"/>
      <c r="BK19" s="8"/>
      <c r="BL19" s="8">
        <v>84.274000000000001</v>
      </c>
      <c r="BM19" s="8">
        <v>84.274000000000001</v>
      </c>
      <c r="BN19" s="8"/>
      <c r="BO19" s="8"/>
      <c r="BP19" s="8"/>
      <c r="BQ19" s="8"/>
      <c r="BR19" s="8"/>
      <c r="BS19" s="8">
        <v>93.731999999999999</v>
      </c>
      <c r="BT19" s="8">
        <v>93.731999999999999</v>
      </c>
      <c r="BU19" s="8"/>
      <c r="BV19" s="8"/>
      <c r="BW19" s="8"/>
      <c r="BX19" s="8"/>
      <c r="BY19" s="8"/>
      <c r="BZ19" s="8">
        <v>85</v>
      </c>
      <c r="CA19" s="8">
        <v>85</v>
      </c>
      <c r="CB19" s="8"/>
      <c r="CC19" s="8"/>
      <c r="CD19" s="8"/>
      <c r="CE19" s="8"/>
    </row>
    <row r="20" spans="3:83" s="3" customFormat="1" ht="17.100000000000001" customHeight="1" x14ac:dyDescent="0.25">
      <c r="C20" s="3" t="s">
        <v>143</v>
      </c>
      <c r="D20" s="70">
        <v>135</v>
      </c>
      <c r="E20" s="70">
        <v>135</v>
      </c>
      <c r="F20" s="8">
        <v>137</v>
      </c>
      <c r="H20" s="8">
        <v>155</v>
      </c>
      <c r="I20" s="8">
        <v>155</v>
      </c>
      <c r="J20" s="8">
        <v>157</v>
      </c>
      <c r="K20" s="8">
        <v>140</v>
      </c>
      <c r="L20" s="8">
        <v>140</v>
      </c>
      <c r="M20" s="8">
        <v>239</v>
      </c>
      <c r="O20" s="8">
        <v>240</v>
      </c>
      <c r="P20" s="8">
        <v>240</v>
      </c>
      <c r="Q20" s="8">
        <v>147</v>
      </c>
      <c r="R20" s="8">
        <v>177</v>
      </c>
      <c r="S20" s="8">
        <v>177</v>
      </c>
      <c r="T20" s="8">
        <v>321</v>
      </c>
      <c r="U20" s="8"/>
      <c r="V20" s="8">
        <v>332</v>
      </c>
      <c r="W20" s="8">
        <v>332</v>
      </c>
      <c r="X20" s="8">
        <v>337</v>
      </c>
      <c r="Y20" s="8">
        <v>324</v>
      </c>
      <c r="Z20" s="8">
        <v>324</v>
      </c>
      <c r="AA20" s="8">
        <v>312</v>
      </c>
      <c r="AC20" s="8">
        <v>316</v>
      </c>
      <c r="AD20" s="8">
        <v>316</v>
      </c>
      <c r="AE20" s="8">
        <v>233</v>
      </c>
      <c r="AF20" s="8">
        <v>257</v>
      </c>
      <c r="AG20" s="8">
        <v>257</v>
      </c>
      <c r="AH20" s="8">
        <v>228</v>
      </c>
      <c r="AI20" s="8"/>
      <c r="AJ20" s="8">
        <v>227</v>
      </c>
      <c r="AK20" s="8">
        <v>227</v>
      </c>
      <c r="AL20" s="8">
        <v>161</v>
      </c>
      <c r="AM20" s="8">
        <v>131</v>
      </c>
      <c r="AN20" s="8">
        <v>131</v>
      </c>
      <c r="AO20" s="8">
        <v>108</v>
      </c>
      <c r="AP20" s="8"/>
      <c r="AQ20" s="8">
        <v>100</v>
      </c>
      <c r="AR20" s="8">
        <v>100</v>
      </c>
      <c r="AS20" s="8">
        <v>86</v>
      </c>
      <c r="AT20" s="8">
        <v>101</v>
      </c>
      <c r="AU20" s="8">
        <v>101</v>
      </c>
      <c r="AV20" s="8">
        <v>118</v>
      </c>
      <c r="AW20" s="8"/>
      <c r="AX20" s="8">
        <v>99</v>
      </c>
      <c r="AY20" s="8">
        <v>99</v>
      </c>
      <c r="AZ20" s="8">
        <v>80</v>
      </c>
      <c r="BA20" s="8"/>
      <c r="BB20" s="8"/>
      <c r="BC20" s="8"/>
      <c r="BD20" s="8"/>
      <c r="BE20" s="8">
        <v>44</v>
      </c>
      <c r="BF20" s="8">
        <v>44</v>
      </c>
      <c r="BG20" s="8"/>
      <c r="BH20" s="8"/>
      <c r="BI20" s="8"/>
      <c r="BJ20" s="8"/>
      <c r="BK20" s="8"/>
      <c r="BL20" s="8">
        <v>110.307</v>
      </c>
      <c r="BM20" s="8">
        <v>110.307</v>
      </c>
      <c r="BN20" s="8"/>
      <c r="BO20" s="8"/>
      <c r="BP20" s="8"/>
      <c r="BQ20" s="8"/>
      <c r="BR20" s="8"/>
      <c r="BS20" s="8">
        <v>65.792000000000002</v>
      </c>
      <c r="BT20" s="8">
        <v>65.792000000000002</v>
      </c>
      <c r="BU20" s="8"/>
      <c r="BV20" s="8"/>
      <c r="BW20" s="8"/>
      <c r="BX20" s="8"/>
      <c r="BY20" s="8"/>
      <c r="BZ20" s="8">
        <v>31</v>
      </c>
      <c r="CA20" s="8">
        <v>31</v>
      </c>
      <c r="CB20" s="8"/>
      <c r="CC20" s="8"/>
      <c r="CD20" s="8"/>
      <c r="CE20" s="8"/>
    </row>
    <row r="21" spans="3:83" s="14" customFormat="1" ht="17.100000000000001" customHeight="1" x14ac:dyDescent="0.25">
      <c r="C21" s="19" t="s">
        <v>144</v>
      </c>
      <c r="D21" s="73">
        <v>1337</v>
      </c>
      <c r="E21" s="73">
        <v>1337</v>
      </c>
      <c r="F21" s="20">
        <v>1349</v>
      </c>
      <c r="G21" s="19"/>
      <c r="H21" s="20">
        <f t="shared" ref="H21" si="4">SUM(H17:H20)</f>
        <v>1376</v>
      </c>
      <c r="I21" s="20">
        <v>1376</v>
      </c>
      <c r="J21" s="20">
        <f>SUM(J17:J20)</f>
        <v>1421</v>
      </c>
      <c r="K21" s="20">
        <f>SUM(K17:K20)</f>
        <v>1416</v>
      </c>
      <c r="L21" s="20">
        <f>SUM(L17:L20)</f>
        <v>1416</v>
      </c>
      <c r="M21" s="20">
        <v>1709</v>
      </c>
      <c r="N21" s="19"/>
      <c r="O21" s="20">
        <f t="shared" ref="O21:Q21" si="5">SUM(O17:O20)</f>
        <v>1716</v>
      </c>
      <c r="P21" s="20">
        <f t="shared" si="5"/>
        <v>1716</v>
      </c>
      <c r="Q21" s="20">
        <f t="shared" si="5"/>
        <v>1696</v>
      </c>
      <c r="R21" s="20">
        <f t="shared" ref="R21:S21" si="6">SUM(R17:R20)</f>
        <v>1791</v>
      </c>
      <c r="S21" s="20">
        <f t="shared" si="6"/>
        <v>1791</v>
      </c>
      <c r="T21" s="20">
        <f>SUM(T17:T20)</f>
        <v>1792</v>
      </c>
      <c r="U21" s="20"/>
      <c r="V21" s="20">
        <f>SUM(V17:V20)</f>
        <v>1773</v>
      </c>
      <c r="W21" s="20">
        <f>SUM(W17:W20)</f>
        <v>1773</v>
      </c>
      <c r="X21" s="20">
        <f>SUM(X17:X20)</f>
        <v>1739</v>
      </c>
      <c r="Y21" s="20">
        <v>1740</v>
      </c>
      <c r="Z21" s="20">
        <v>1740</v>
      </c>
      <c r="AA21" s="20">
        <f>+SUM(AA17:AA20)</f>
        <v>1814</v>
      </c>
      <c r="AB21" s="19"/>
      <c r="AC21" s="20">
        <f>SUM(AC17:AC20)</f>
        <v>1822</v>
      </c>
      <c r="AD21" s="20">
        <f>SUM(AD17:AD20)</f>
        <v>1822</v>
      </c>
      <c r="AE21" s="20">
        <v>1718</v>
      </c>
      <c r="AF21" s="20">
        <v>1727</v>
      </c>
      <c r="AG21" s="20">
        <v>1727</v>
      </c>
      <c r="AH21" s="20">
        <v>1717</v>
      </c>
      <c r="AI21" s="20"/>
      <c r="AJ21" s="20">
        <v>1707</v>
      </c>
      <c r="AK21" s="20">
        <v>1707</v>
      </c>
      <c r="AL21" s="20">
        <v>1598</v>
      </c>
      <c r="AM21" s="20">
        <v>1552</v>
      </c>
      <c r="AN21" s="20">
        <v>1552</v>
      </c>
      <c r="AO21" s="20">
        <v>1534</v>
      </c>
      <c r="AP21" s="20"/>
      <c r="AQ21" s="20">
        <v>1538</v>
      </c>
      <c r="AR21" s="20">
        <v>1538</v>
      </c>
      <c r="AS21" s="20">
        <v>1522</v>
      </c>
      <c r="AT21" s="20">
        <v>1551</v>
      </c>
      <c r="AU21" s="20">
        <v>1551</v>
      </c>
      <c r="AV21" s="20">
        <v>1572</v>
      </c>
      <c r="AW21" s="20"/>
      <c r="AX21" s="20">
        <v>1558</v>
      </c>
      <c r="AY21" s="20">
        <v>1558</v>
      </c>
      <c r="AZ21" s="20">
        <v>1567</v>
      </c>
      <c r="BA21" s="20">
        <v>1564</v>
      </c>
      <c r="BB21" s="20">
        <v>1564</v>
      </c>
      <c r="BC21" s="20">
        <v>1499</v>
      </c>
      <c r="BD21" s="20"/>
      <c r="BE21" s="20">
        <v>1424</v>
      </c>
      <c r="BF21" s="20">
        <v>1424</v>
      </c>
      <c r="BG21" s="20">
        <v>1439</v>
      </c>
      <c r="BH21" s="20">
        <v>1445</v>
      </c>
      <c r="BI21" s="20">
        <v>1445</v>
      </c>
      <c r="BJ21" s="20">
        <v>1400</v>
      </c>
      <c r="BK21" s="20"/>
      <c r="BL21" s="20">
        <v>844.16600000000005</v>
      </c>
      <c r="BM21" s="20">
        <v>844.16600000000005</v>
      </c>
      <c r="BN21" s="20">
        <v>787</v>
      </c>
      <c r="BO21" s="20">
        <v>805</v>
      </c>
      <c r="BP21" s="20">
        <v>805</v>
      </c>
      <c r="BQ21" s="20">
        <v>838</v>
      </c>
      <c r="BR21" s="20"/>
      <c r="BS21" s="20">
        <v>819.39300000000003</v>
      </c>
      <c r="BT21" s="20">
        <v>819.39300000000003</v>
      </c>
      <c r="BU21" s="20">
        <v>800</v>
      </c>
      <c r="BV21" s="20">
        <v>795</v>
      </c>
      <c r="BW21" s="20">
        <v>795</v>
      </c>
      <c r="BX21" s="20">
        <v>824</v>
      </c>
      <c r="BY21" s="20"/>
      <c r="BZ21" s="20">
        <v>842</v>
      </c>
      <c r="CA21" s="20">
        <v>842</v>
      </c>
      <c r="CB21" s="20">
        <v>847</v>
      </c>
      <c r="CC21" s="20">
        <v>885</v>
      </c>
      <c r="CD21" s="20">
        <v>885</v>
      </c>
      <c r="CE21" s="20">
        <v>904</v>
      </c>
    </row>
    <row r="22" spans="3:83" s="3" customFormat="1" ht="4.3499999999999996" customHeight="1" x14ac:dyDescent="0.25">
      <c r="D22" s="70"/>
      <c r="E22" s="70"/>
      <c r="F22" s="8"/>
      <c r="H22" s="8"/>
      <c r="I22" s="8"/>
      <c r="J22" s="8"/>
      <c r="K22" s="8"/>
      <c r="L22" s="8"/>
      <c r="M22" s="8"/>
      <c r="O22" s="8"/>
      <c r="P22" s="8"/>
      <c r="Q22" s="8"/>
      <c r="R22" s="8"/>
      <c r="S22" s="8"/>
      <c r="T22" s="8"/>
      <c r="U22" s="8"/>
      <c r="V22" s="8"/>
      <c r="W22" s="8"/>
      <c r="X22" s="8"/>
      <c r="Y22" s="8"/>
      <c r="Z22" s="8"/>
      <c r="AA22" s="8"/>
      <c r="AC22" s="8"/>
      <c r="AD22" s="8"/>
      <c r="AE22" s="8"/>
      <c r="AF22" s="8"/>
      <c r="AG22" s="8"/>
      <c r="AH22" s="8"/>
      <c r="AI22" s="8"/>
      <c r="AJ22" s="8"/>
      <c r="AK22" s="8"/>
      <c r="AL22" s="8"/>
      <c r="AM22" s="8" t="s">
        <v>145</v>
      </c>
      <c r="AN22" s="8" t="s">
        <v>145</v>
      </c>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row>
    <row r="23" spans="3:83" s="3" customFormat="1" ht="17.100000000000001" customHeight="1" x14ac:dyDescent="0.25">
      <c r="C23" s="3" t="s">
        <v>146</v>
      </c>
      <c r="D23" s="70">
        <v>52</v>
      </c>
      <c r="E23" s="70">
        <v>52</v>
      </c>
      <c r="F23" s="8">
        <v>48</v>
      </c>
      <c r="H23" s="8">
        <v>44</v>
      </c>
      <c r="I23" s="8">
        <v>44</v>
      </c>
      <c r="J23" s="8">
        <v>71</v>
      </c>
      <c r="K23" s="8">
        <v>64</v>
      </c>
      <c r="L23" s="8">
        <v>64</v>
      </c>
      <c r="M23" s="8">
        <v>60</v>
      </c>
      <c r="O23" s="8">
        <v>54</v>
      </c>
      <c r="P23" s="8">
        <v>54</v>
      </c>
      <c r="Q23" s="8">
        <v>83</v>
      </c>
      <c r="R23" s="8">
        <v>93</v>
      </c>
      <c r="S23" s="8">
        <v>93</v>
      </c>
      <c r="T23" s="8">
        <v>47</v>
      </c>
      <c r="U23" s="8"/>
      <c r="V23" s="8">
        <v>31</v>
      </c>
      <c r="W23" s="8">
        <v>31</v>
      </c>
      <c r="X23" s="8">
        <v>15</v>
      </c>
      <c r="Y23" s="8">
        <v>14</v>
      </c>
      <c r="Z23" s="8">
        <v>14</v>
      </c>
      <c r="AA23" s="8">
        <v>11</v>
      </c>
      <c r="AC23" s="8">
        <v>17</v>
      </c>
      <c r="AD23" s="8">
        <v>17</v>
      </c>
      <c r="AE23" s="8">
        <v>15</v>
      </c>
      <c r="AF23" s="8">
        <v>14</v>
      </c>
      <c r="AG23" s="8">
        <v>14</v>
      </c>
      <c r="AH23" s="8">
        <v>15</v>
      </c>
      <c r="AI23" s="8"/>
      <c r="AJ23" s="8">
        <v>17</v>
      </c>
      <c r="AK23" s="8">
        <v>17</v>
      </c>
      <c r="AL23" s="8">
        <v>12</v>
      </c>
      <c r="AM23" s="8">
        <v>13</v>
      </c>
      <c r="AN23" s="8">
        <v>13</v>
      </c>
      <c r="AO23" s="8">
        <v>13</v>
      </c>
      <c r="AP23" s="8"/>
      <c r="AQ23" s="8">
        <v>18</v>
      </c>
      <c r="AR23" s="8">
        <v>18</v>
      </c>
      <c r="AS23" s="8">
        <v>14</v>
      </c>
      <c r="AT23" s="8">
        <v>11</v>
      </c>
      <c r="AU23" s="8">
        <v>11</v>
      </c>
      <c r="AV23" s="8">
        <v>11</v>
      </c>
      <c r="AW23" s="8"/>
      <c r="AX23" s="8">
        <v>12</v>
      </c>
      <c r="AY23" s="8">
        <v>12</v>
      </c>
      <c r="AZ23" s="8">
        <v>11</v>
      </c>
      <c r="BA23" s="8">
        <v>11</v>
      </c>
      <c r="BB23" s="8">
        <v>11</v>
      </c>
      <c r="BC23" s="8">
        <v>13</v>
      </c>
      <c r="BD23" s="8"/>
      <c r="BE23" s="8">
        <v>13</v>
      </c>
      <c r="BF23" s="8">
        <v>13</v>
      </c>
      <c r="BG23" s="8">
        <v>30</v>
      </c>
      <c r="BH23" s="8">
        <v>31</v>
      </c>
      <c r="BI23" s="8">
        <v>31</v>
      </c>
      <c r="BJ23" s="8">
        <v>26</v>
      </c>
      <c r="BK23" s="8"/>
      <c r="BL23" s="8">
        <v>28.417000000000002</v>
      </c>
      <c r="BM23" s="8">
        <v>28.417000000000002</v>
      </c>
      <c r="BN23" s="8">
        <v>31</v>
      </c>
      <c r="BO23" s="8">
        <v>25</v>
      </c>
      <c r="BP23" s="8">
        <v>25</v>
      </c>
      <c r="BQ23" s="8">
        <v>20</v>
      </c>
      <c r="BR23" s="8"/>
      <c r="BS23" s="8">
        <v>26.88</v>
      </c>
      <c r="BT23" s="8">
        <v>26.88</v>
      </c>
      <c r="BU23" s="8">
        <v>31</v>
      </c>
      <c r="BV23" s="8">
        <v>17</v>
      </c>
      <c r="BW23" s="8">
        <v>17</v>
      </c>
      <c r="BX23" s="8">
        <v>14</v>
      </c>
      <c r="BY23" s="8"/>
      <c r="BZ23" s="8">
        <v>11</v>
      </c>
      <c r="CA23" s="8">
        <v>11</v>
      </c>
      <c r="CB23" s="8">
        <v>38</v>
      </c>
      <c r="CC23" s="8">
        <v>39</v>
      </c>
      <c r="CD23" s="8">
        <v>39</v>
      </c>
      <c r="CE23" s="8">
        <v>39</v>
      </c>
    </row>
    <row r="24" spans="3:83" s="3" customFormat="1" ht="17.100000000000001" customHeight="1" x14ac:dyDescent="0.25">
      <c r="C24" s="3" t="s">
        <v>147</v>
      </c>
      <c r="D24" s="70">
        <v>2</v>
      </c>
      <c r="E24" s="70">
        <v>2</v>
      </c>
      <c r="F24" s="8">
        <v>2</v>
      </c>
      <c r="H24" s="8">
        <v>2</v>
      </c>
      <c r="I24" s="8">
        <v>2</v>
      </c>
      <c r="J24" s="8">
        <v>2</v>
      </c>
      <c r="K24" s="8">
        <v>2</v>
      </c>
      <c r="L24" s="8">
        <v>2</v>
      </c>
      <c r="M24" s="8">
        <v>2</v>
      </c>
      <c r="O24" s="8">
        <v>2</v>
      </c>
      <c r="P24" s="8">
        <v>2</v>
      </c>
      <c r="Q24" s="8">
        <v>2</v>
      </c>
      <c r="R24" s="8">
        <v>2</v>
      </c>
      <c r="S24" s="8">
        <v>2</v>
      </c>
      <c r="T24" s="8">
        <v>2</v>
      </c>
      <c r="U24" s="8"/>
      <c r="V24" s="8">
        <v>2</v>
      </c>
      <c r="W24" s="8">
        <v>2</v>
      </c>
      <c r="X24" s="8">
        <v>1</v>
      </c>
      <c r="Y24" s="8">
        <v>1</v>
      </c>
      <c r="Z24" s="8">
        <v>1</v>
      </c>
      <c r="AA24" s="8">
        <v>1</v>
      </c>
      <c r="AC24" s="8">
        <v>1</v>
      </c>
      <c r="AD24" s="8">
        <v>1</v>
      </c>
      <c r="AE24" s="8">
        <v>1</v>
      </c>
      <c r="AF24" s="8">
        <v>1</v>
      </c>
      <c r="AG24" s="8">
        <v>1</v>
      </c>
      <c r="AH24" s="8">
        <v>1</v>
      </c>
      <c r="AI24" s="8"/>
      <c r="AJ24" s="8">
        <v>1</v>
      </c>
      <c r="AK24" s="8">
        <v>1</v>
      </c>
      <c r="AL24" s="8">
        <v>1</v>
      </c>
      <c r="AM24" s="8">
        <v>1</v>
      </c>
      <c r="AN24" s="8">
        <v>1</v>
      </c>
      <c r="AO24" s="8">
        <v>1</v>
      </c>
      <c r="AP24" s="8"/>
      <c r="AQ24" s="8">
        <v>1</v>
      </c>
      <c r="AR24" s="8">
        <v>1</v>
      </c>
      <c r="AS24" s="8">
        <v>1</v>
      </c>
      <c r="AT24" s="8">
        <v>1</v>
      </c>
      <c r="AU24" s="8">
        <v>1</v>
      </c>
      <c r="AV24" s="8">
        <v>1</v>
      </c>
      <c r="AW24" s="8"/>
      <c r="AX24" s="8">
        <v>1</v>
      </c>
      <c r="AY24" s="8">
        <v>1</v>
      </c>
      <c r="AZ24" s="8">
        <v>1</v>
      </c>
      <c r="BA24" s="8">
        <v>1</v>
      </c>
      <c r="BB24" s="8">
        <v>1</v>
      </c>
      <c r="BC24" s="8">
        <v>1</v>
      </c>
      <c r="BD24" s="8"/>
      <c r="BE24" s="8">
        <v>1</v>
      </c>
      <c r="BF24" s="8">
        <v>1</v>
      </c>
      <c r="BG24" s="8">
        <v>1</v>
      </c>
      <c r="BH24" s="8">
        <v>1</v>
      </c>
      <c r="BI24" s="8">
        <v>1</v>
      </c>
      <c r="BJ24" s="8">
        <v>1</v>
      </c>
      <c r="BK24" s="8"/>
      <c r="BL24" s="8">
        <v>0</v>
      </c>
      <c r="BM24" s="8"/>
      <c r="BN24" s="8"/>
      <c r="BO24" s="8"/>
      <c r="BP24" s="8"/>
      <c r="BQ24" s="8"/>
      <c r="BR24" s="8"/>
      <c r="BS24" s="8">
        <v>0</v>
      </c>
      <c r="BT24" s="8"/>
      <c r="BU24" s="8"/>
      <c r="BV24" s="8"/>
      <c r="BW24" s="8"/>
      <c r="BX24" s="8"/>
      <c r="BY24" s="8"/>
      <c r="BZ24" s="8">
        <v>0</v>
      </c>
      <c r="CA24" s="8"/>
      <c r="CB24" s="8"/>
      <c r="CC24" s="8"/>
      <c r="CD24" s="8"/>
      <c r="CE24" s="8"/>
    </row>
    <row r="25" spans="3:83" s="3" customFormat="1" ht="17.100000000000001" customHeight="1" x14ac:dyDescent="0.25">
      <c r="C25" s="3" t="s">
        <v>148</v>
      </c>
      <c r="D25" s="70">
        <v>0</v>
      </c>
      <c r="E25" s="70">
        <v>0</v>
      </c>
      <c r="F25" s="8">
        <v>0</v>
      </c>
      <c r="H25" s="8">
        <v>0</v>
      </c>
      <c r="I25" s="8">
        <v>0</v>
      </c>
      <c r="J25" s="8">
        <v>0</v>
      </c>
      <c r="K25" s="8">
        <v>0</v>
      </c>
      <c r="L25" s="8">
        <v>0</v>
      </c>
      <c r="M25" s="8">
        <v>0</v>
      </c>
      <c r="O25" s="8">
        <v>0</v>
      </c>
      <c r="P25" s="8">
        <v>0</v>
      </c>
      <c r="Q25" s="8">
        <v>0</v>
      </c>
      <c r="R25" s="8">
        <v>0</v>
      </c>
      <c r="S25" s="8">
        <v>0</v>
      </c>
      <c r="T25" s="8">
        <v>0</v>
      </c>
      <c r="U25" s="8"/>
      <c r="V25" s="8">
        <v>0</v>
      </c>
      <c r="W25" s="8">
        <v>0</v>
      </c>
      <c r="X25" s="8">
        <v>4</v>
      </c>
      <c r="Y25" s="8">
        <v>4</v>
      </c>
      <c r="Z25" s="8">
        <v>4</v>
      </c>
      <c r="AA25" s="8">
        <v>4</v>
      </c>
      <c r="AC25" s="8">
        <v>5</v>
      </c>
      <c r="AD25" s="8">
        <v>5</v>
      </c>
      <c r="AE25" s="8">
        <v>6</v>
      </c>
      <c r="AF25" s="8">
        <v>5</v>
      </c>
      <c r="AG25" s="8">
        <v>5</v>
      </c>
      <c r="AH25" s="8">
        <v>5</v>
      </c>
      <c r="AI25" s="8"/>
      <c r="AJ25" s="8">
        <v>5</v>
      </c>
      <c r="AK25" s="8">
        <v>5</v>
      </c>
      <c r="AL25" s="8">
        <v>5</v>
      </c>
      <c r="AM25" s="8">
        <v>6</v>
      </c>
      <c r="AN25" s="8">
        <v>6</v>
      </c>
      <c r="AO25" s="8">
        <v>6</v>
      </c>
      <c r="AP25" s="8"/>
      <c r="AQ25" s="8">
        <v>5</v>
      </c>
      <c r="AR25" s="8">
        <v>5</v>
      </c>
      <c r="AS25" s="8">
        <v>7</v>
      </c>
      <c r="AT25" s="8">
        <v>7</v>
      </c>
      <c r="AU25" s="8">
        <v>7</v>
      </c>
      <c r="AV25" s="8">
        <v>7</v>
      </c>
      <c r="AW25" s="8"/>
      <c r="AX25" s="8">
        <v>7</v>
      </c>
      <c r="AY25" s="8">
        <v>7</v>
      </c>
      <c r="AZ25" s="8">
        <v>7</v>
      </c>
      <c r="BA25" s="8">
        <v>7</v>
      </c>
      <c r="BB25" s="8">
        <v>7</v>
      </c>
      <c r="BC25" s="8">
        <v>0</v>
      </c>
      <c r="BD25" s="8"/>
      <c r="BE25" s="8">
        <v>0</v>
      </c>
      <c r="BF25" s="8">
        <v>0</v>
      </c>
      <c r="BG25" s="8">
        <v>0</v>
      </c>
      <c r="BH25" s="8">
        <v>0</v>
      </c>
      <c r="BI25" s="8">
        <v>0</v>
      </c>
      <c r="BJ25" s="8">
        <v>0</v>
      </c>
      <c r="BK25" s="8"/>
      <c r="BL25" s="8">
        <v>0</v>
      </c>
      <c r="BM25" s="8"/>
      <c r="BN25" s="8"/>
      <c r="BO25" s="8"/>
      <c r="BP25" s="8"/>
      <c r="BQ25" s="8"/>
      <c r="BR25" s="8"/>
      <c r="BS25" s="8">
        <v>0</v>
      </c>
      <c r="BT25" s="8"/>
      <c r="BU25" s="8"/>
      <c r="BV25" s="8"/>
      <c r="BW25" s="8"/>
      <c r="BX25" s="8"/>
      <c r="BY25" s="8"/>
      <c r="BZ25" s="8">
        <v>0</v>
      </c>
      <c r="CA25" s="8"/>
      <c r="CB25" s="8"/>
      <c r="CC25" s="8"/>
      <c r="CD25" s="8"/>
      <c r="CE25" s="8"/>
    </row>
    <row r="26" spans="3:83" s="14" customFormat="1" ht="17.100000000000001" customHeight="1" x14ac:dyDescent="0.25">
      <c r="C26" s="19" t="s">
        <v>149</v>
      </c>
      <c r="D26" s="73">
        <v>54</v>
      </c>
      <c r="E26" s="73">
        <v>54</v>
      </c>
      <c r="F26" s="20">
        <v>50</v>
      </c>
      <c r="G26" s="19"/>
      <c r="H26" s="20">
        <f t="shared" ref="H26" si="7">SUM(H23:H25)</f>
        <v>46</v>
      </c>
      <c r="I26" s="20">
        <v>46</v>
      </c>
      <c r="J26" s="20">
        <f>SUM(J23:J25)</f>
        <v>73</v>
      </c>
      <c r="K26" s="20">
        <f>SUM(K23:K25)</f>
        <v>66</v>
      </c>
      <c r="L26" s="20">
        <f>SUM(L23:L25)</f>
        <v>66</v>
      </c>
      <c r="M26" s="20">
        <v>62</v>
      </c>
      <c r="N26" s="19"/>
      <c r="O26" s="20">
        <f t="shared" ref="O26:Q26" si="8">SUM(O23:O25)</f>
        <v>56</v>
      </c>
      <c r="P26" s="20">
        <f t="shared" si="8"/>
        <v>56</v>
      </c>
      <c r="Q26" s="20">
        <f t="shared" si="8"/>
        <v>85</v>
      </c>
      <c r="R26" s="20">
        <f t="shared" ref="R26:S26" si="9">SUM(R23:R25)</f>
        <v>95</v>
      </c>
      <c r="S26" s="20">
        <f t="shared" si="9"/>
        <v>95</v>
      </c>
      <c r="T26" s="20">
        <f>SUM(T23:T25)</f>
        <v>49</v>
      </c>
      <c r="U26" s="20"/>
      <c r="V26" s="20">
        <f>SUM(V23:V25)</f>
        <v>33</v>
      </c>
      <c r="W26" s="20">
        <f>SUM(W23:W25)</f>
        <v>33</v>
      </c>
      <c r="X26" s="20">
        <f>SUM(X23:X25)</f>
        <v>20</v>
      </c>
      <c r="Y26" s="20">
        <f>SUM(Y23:Y25)</f>
        <v>19</v>
      </c>
      <c r="Z26" s="20">
        <f>SUM(Z23:Z25)</f>
        <v>19</v>
      </c>
      <c r="AA26" s="20">
        <f>+SUM(AA23:AA25)</f>
        <v>16</v>
      </c>
      <c r="AB26" s="19"/>
      <c r="AC26" s="20">
        <v>23</v>
      </c>
      <c r="AD26" s="20">
        <v>23</v>
      </c>
      <c r="AE26" s="20">
        <v>22</v>
      </c>
      <c r="AF26" s="20">
        <v>20</v>
      </c>
      <c r="AG26" s="20">
        <v>20</v>
      </c>
      <c r="AH26" s="20">
        <v>21</v>
      </c>
      <c r="AI26" s="20"/>
      <c r="AJ26" s="20">
        <v>23</v>
      </c>
      <c r="AK26" s="20">
        <v>23</v>
      </c>
      <c r="AL26" s="20">
        <v>18</v>
      </c>
      <c r="AM26" s="20">
        <v>20</v>
      </c>
      <c r="AN26" s="20">
        <v>20</v>
      </c>
      <c r="AO26" s="20">
        <v>20</v>
      </c>
      <c r="AP26" s="20"/>
      <c r="AQ26" s="20">
        <v>24</v>
      </c>
      <c r="AR26" s="20">
        <v>24</v>
      </c>
      <c r="AS26" s="20">
        <v>22</v>
      </c>
      <c r="AT26" s="20">
        <v>19</v>
      </c>
      <c r="AU26" s="20">
        <v>19</v>
      </c>
      <c r="AV26" s="20">
        <v>19</v>
      </c>
      <c r="AW26" s="20"/>
      <c r="AX26" s="20">
        <v>20</v>
      </c>
      <c r="AY26" s="20">
        <v>20</v>
      </c>
      <c r="AZ26" s="20">
        <v>19</v>
      </c>
      <c r="BA26" s="20">
        <v>19</v>
      </c>
      <c r="BB26" s="20">
        <v>19</v>
      </c>
      <c r="BC26" s="20">
        <v>14</v>
      </c>
      <c r="BD26" s="20"/>
      <c r="BE26" s="20">
        <v>14</v>
      </c>
      <c r="BF26" s="20">
        <v>14</v>
      </c>
      <c r="BG26" s="20">
        <v>31</v>
      </c>
      <c r="BH26" s="20">
        <v>32</v>
      </c>
      <c r="BI26" s="20">
        <v>32</v>
      </c>
      <c r="BJ26" s="20">
        <v>27</v>
      </c>
      <c r="BK26" s="20"/>
      <c r="BL26" s="20">
        <v>28.417000000000002</v>
      </c>
      <c r="BM26" s="20">
        <v>28.417000000000002</v>
      </c>
      <c r="BN26" s="20">
        <v>31</v>
      </c>
      <c r="BO26" s="20">
        <v>25</v>
      </c>
      <c r="BP26" s="20">
        <v>25</v>
      </c>
      <c r="BQ26" s="20">
        <v>20</v>
      </c>
      <c r="BR26" s="20"/>
      <c r="BS26" s="20">
        <v>26.88</v>
      </c>
      <c r="BT26" s="20">
        <v>26.88</v>
      </c>
      <c r="BU26" s="20">
        <v>31</v>
      </c>
      <c r="BV26" s="20">
        <v>16</v>
      </c>
      <c r="BW26" s="20">
        <v>16</v>
      </c>
      <c r="BX26" s="20">
        <v>17</v>
      </c>
      <c r="BY26" s="20"/>
      <c r="BZ26" s="20">
        <v>11</v>
      </c>
      <c r="CA26" s="20">
        <v>11</v>
      </c>
      <c r="CB26" s="20">
        <v>38</v>
      </c>
      <c r="CC26" s="20">
        <v>39</v>
      </c>
      <c r="CD26" s="20">
        <v>39</v>
      </c>
      <c r="CE26" s="20">
        <v>39</v>
      </c>
    </row>
    <row r="27" spans="3:83" s="14" customFormat="1" ht="17.100000000000001" customHeight="1" x14ac:dyDescent="0.25">
      <c r="C27" s="19" t="s">
        <v>150</v>
      </c>
      <c r="D27" s="73">
        <v>1694</v>
      </c>
      <c r="E27" s="73">
        <v>1694</v>
      </c>
      <c r="F27" s="20">
        <v>1712</v>
      </c>
      <c r="G27" s="19"/>
      <c r="H27" s="20">
        <f t="shared" ref="H27" si="10">+H15+H21+H26</f>
        <v>1741</v>
      </c>
      <c r="I27" s="20">
        <v>1741</v>
      </c>
      <c r="J27" s="20">
        <f>+J26+J21+J15</f>
        <v>1825</v>
      </c>
      <c r="K27" s="20">
        <f>+K26+K21+K15</f>
        <v>1820</v>
      </c>
      <c r="L27" s="20">
        <f>+L26+L21+L15</f>
        <v>1820</v>
      </c>
      <c r="M27" s="20">
        <v>2410</v>
      </c>
      <c r="N27" s="19"/>
      <c r="O27" s="20">
        <f t="shared" ref="O27:Q27" si="11">+O15+O21+O26</f>
        <v>2414</v>
      </c>
      <c r="P27" s="20">
        <f t="shared" si="11"/>
        <v>2414</v>
      </c>
      <c r="Q27" s="20">
        <f t="shared" si="11"/>
        <v>2430</v>
      </c>
      <c r="R27" s="20">
        <f t="shared" ref="R27:T27" si="12">+R15+R21+R26</f>
        <v>2532</v>
      </c>
      <c r="S27" s="20">
        <f t="shared" si="12"/>
        <v>2532</v>
      </c>
      <c r="T27" s="20">
        <f t="shared" si="12"/>
        <v>2495</v>
      </c>
      <c r="U27" s="20"/>
      <c r="V27" s="20">
        <f t="shared" ref="V27:AA27" si="13">+V15+V21+V26</f>
        <v>2468</v>
      </c>
      <c r="W27" s="20">
        <f t="shared" si="13"/>
        <v>2468</v>
      </c>
      <c r="X27" s="20">
        <f t="shared" si="13"/>
        <v>2427</v>
      </c>
      <c r="Y27" s="20">
        <f t="shared" si="13"/>
        <v>2433</v>
      </c>
      <c r="Z27" s="20">
        <f t="shared" si="13"/>
        <v>2433</v>
      </c>
      <c r="AA27" s="20">
        <f t="shared" si="13"/>
        <v>2509</v>
      </c>
      <c r="AB27" s="19"/>
      <c r="AC27" s="20">
        <v>2517</v>
      </c>
      <c r="AD27" s="20">
        <v>2517</v>
      </c>
      <c r="AE27" s="20">
        <v>2465</v>
      </c>
      <c r="AF27" s="20">
        <v>2465</v>
      </c>
      <c r="AG27" s="20">
        <v>2465</v>
      </c>
      <c r="AH27" s="20">
        <v>2377</v>
      </c>
      <c r="AI27" s="20"/>
      <c r="AJ27" s="20">
        <v>2390</v>
      </c>
      <c r="AK27" s="20">
        <v>2390</v>
      </c>
      <c r="AL27" s="20">
        <v>2151</v>
      </c>
      <c r="AM27" s="20">
        <v>2031</v>
      </c>
      <c r="AN27" s="20">
        <v>2031</v>
      </c>
      <c r="AO27" s="20">
        <v>2017</v>
      </c>
      <c r="AP27" s="20"/>
      <c r="AQ27" s="20">
        <v>2031</v>
      </c>
      <c r="AR27" s="20">
        <v>2051</v>
      </c>
      <c r="AS27" s="20">
        <v>2024</v>
      </c>
      <c r="AT27" s="20">
        <v>2051</v>
      </c>
      <c r="AU27" s="20">
        <v>2051</v>
      </c>
      <c r="AV27" s="20">
        <v>2082</v>
      </c>
      <c r="AW27" s="20"/>
      <c r="AX27" s="20">
        <v>2017</v>
      </c>
      <c r="AY27" s="20">
        <v>2017</v>
      </c>
      <c r="AZ27" s="20">
        <v>2036</v>
      </c>
      <c r="BA27" s="20">
        <v>2046</v>
      </c>
      <c r="BB27" s="20">
        <v>2046</v>
      </c>
      <c r="BC27" s="20">
        <v>1919</v>
      </c>
      <c r="BD27" s="20"/>
      <c r="BE27" s="20">
        <v>1852</v>
      </c>
      <c r="BF27" s="20">
        <v>1852</v>
      </c>
      <c r="BG27" s="20">
        <v>1900</v>
      </c>
      <c r="BH27" s="20">
        <v>1915</v>
      </c>
      <c r="BI27" s="20">
        <v>1915</v>
      </c>
      <c r="BJ27" s="20">
        <v>1878</v>
      </c>
      <c r="BK27" s="20"/>
      <c r="BL27" s="20">
        <v>929.63300000000004</v>
      </c>
      <c r="BM27" s="20">
        <v>929.63300000000004</v>
      </c>
      <c r="BN27" s="20">
        <v>874</v>
      </c>
      <c r="BO27" s="20">
        <v>887</v>
      </c>
      <c r="BP27" s="20">
        <v>887</v>
      </c>
      <c r="BQ27" s="20">
        <v>915</v>
      </c>
      <c r="BR27" s="20"/>
      <c r="BS27" s="20">
        <v>901.346</v>
      </c>
      <c r="BT27" s="20">
        <v>901.346</v>
      </c>
      <c r="BU27" s="20">
        <v>884</v>
      </c>
      <c r="BV27" s="20">
        <v>865</v>
      </c>
      <c r="BW27" s="20">
        <v>865</v>
      </c>
      <c r="BX27" s="20">
        <v>895</v>
      </c>
      <c r="BY27" s="20"/>
      <c r="BZ27" s="20">
        <v>908</v>
      </c>
      <c r="CA27" s="20">
        <v>908</v>
      </c>
      <c r="CB27" s="20">
        <v>941</v>
      </c>
      <c r="CC27" s="20">
        <v>981</v>
      </c>
      <c r="CD27" s="20">
        <v>981</v>
      </c>
      <c r="CE27" s="20">
        <v>1001</v>
      </c>
    </row>
    <row r="28" spans="3:83" s="3" customFormat="1" ht="4.3499999999999996" customHeight="1" x14ac:dyDescent="0.25">
      <c r="D28" s="70"/>
      <c r="E28" s="70"/>
      <c r="F28" s="8"/>
      <c r="H28" s="8"/>
      <c r="I28" s="8"/>
      <c r="J28" s="8"/>
      <c r="K28" s="8"/>
      <c r="L28" s="8"/>
      <c r="M28" s="8"/>
      <c r="O28" s="8"/>
      <c r="P28" s="8"/>
      <c r="Q28" s="8"/>
      <c r="R28" s="8"/>
      <c r="S28" s="8"/>
      <c r="T28" s="8"/>
      <c r="U28" s="8"/>
      <c r="V28" s="8"/>
      <c r="W28" s="8"/>
      <c r="X28" s="8"/>
      <c r="Y28" s="8"/>
      <c r="Z28" s="8"/>
      <c r="AA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row>
    <row r="29" spans="3:83" s="3" customFormat="1" ht="17.100000000000001" customHeight="1" x14ac:dyDescent="0.25">
      <c r="C29" s="3" t="s">
        <v>151</v>
      </c>
      <c r="D29" s="70">
        <v>439</v>
      </c>
      <c r="E29" s="70">
        <v>439</v>
      </c>
      <c r="F29" s="8">
        <v>471</v>
      </c>
      <c r="H29" s="8">
        <v>485</v>
      </c>
      <c r="I29" s="8">
        <v>485</v>
      </c>
      <c r="J29" s="8">
        <v>427</v>
      </c>
      <c r="K29" s="8">
        <v>416</v>
      </c>
      <c r="L29" s="8">
        <v>416</v>
      </c>
      <c r="M29" s="8">
        <v>460</v>
      </c>
      <c r="O29" s="8">
        <v>435</v>
      </c>
      <c r="P29" s="8">
        <v>435</v>
      </c>
      <c r="Q29" s="8">
        <v>395</v>
      </c>
      <c r="R29" s="8">
        <v>458</v>
      </c>
      <c r="S29" s="8">
        <v>458</v>
      </c>
      <c r="T29" s="8">
        <v>565</v>
      </c>
      <c r="U29" s="8"/>
      <c r="V29" s="8">
        <v>657</v>
      </c>
      <c r="W29" s="8">
        <v>657</v>
      </c>
      <c r="X29" s="8">
        <v>688</v>
      </c>
      <c r="Y29" s="8">
        <v>721</v>
      </c>
      <c r="Z29" s="8">
        <v>721</v>
      </c>
      <c r="AA29" s="8">
        <v>686</v>
      </c>
      <c r="AC29" s="8">
        <v>523</v>
      </c>
      <c r="AD29" s="8">
        <v>523</v>
      </c>
      <c r="AE29" s="8">
        <v>442</v>
      </c>
      <c r="AF29" s="8">
        <v>365</v>
      </c>
      <c r="AG29" s="8">
        <v>365</v>
      </c>
      <c r="AH29" s="8">
        <v>335</v>
      </c>
      <c r="AI29" s="8"/>
      <c r="AJ29" s="8">
        <v>321</v>
      </c>
      <c r="AK29" s="8">
        <v>321</v>
      </c>
      <c r="AL29" s="8">
        <v>247</v>
      </c>
      <c r="AM29" s="8">
        <v>247</v>
      </c>
      <c r="AN29" s="8">
        <v>247</v>
      </c>
      <c r="AO29" s="8">
        <v>280</v>
      </c>
      <c r="AP29" s="8"/>
      <c r="AQ29" s="8">
        <v>282</v>
      </c>
      <c r="AR29" s="8">
        <v>282</v>
      </c>
      <c r="AS29" s="8">
        <v>280</v>
      </c>
      <c r="AT29" s="8">
        <v>271</v>
      </c>
      <c r="AU29" s="8">
        <v>271</v>
      </c>
      <c r="AV29" s="8">
        <v>311</v>
      </c>
      <c r="AW29" s="8"/>
      <c r="AX29" s="8">
        <v>303</v>
      </c>
      <c r="AY29" s="8">
        <v>303</v>
      </c>
      <c r="AZ29" s="8">
        <v>269</v>
      </c>
      <c r="BA29" s="8">
        <v>251</v>
      </c>
      <c r="BB29" s="8">
        <v>251</v>
      </c>
      <c r="BC29" s="8">
        <v>264</v>
      </c>
      <c r="BD29" s="8"/>
      <c r="BE29" s="8">
        <v>265</v>
      </c>
      <c r="BF29" s="8">
        <v>265</v>
      </c>
      <c r="BG29" s="8">
        <v>268</v>
      </c>
      <c r="BH29" s="8">
        <v>295</v>
      </c>
      <c r="BI29" s="8">
        <v>295</v>
      </c>
      <c r="BJ29" s="8">
        <v>325</v>
      </c>
      <c r="BK29" s="8"/>
      <c r="BL29" s="8">
        <v>267.56</v>
      </c>
      <c r="BM29" s="8">
        <v>267.56</v>
      </c>
      <c r="BN29" s="8">
        <v>231</v>
      </c>
      <c r="BO29" s="8">
        <v>216</v>
      </c>
      <c r="BP29" s="8">
        <v>216</v>
      </c>
      <c r="BQ29" s="8">
        <v>204</v>
      </c>
      <c r="BR29" s="8"/>
      <c r="BS29" s="8">
        <v>182.43899999999999</v>
      </c>
      <c r="BT29" s="8">
        <v>182.43899999999999</v>
      </c>
      <c r="BU29" s="8">
        <v>140</v>
      </c>
      <c r="BV29" s="8">
        <v>135</v>
      </c>
      <c r="BW29" s="8">
        <v>135</v>
      </c>
      <c r="BX29" s="8">
        <v>155</v>
      </c>
      <c r="BY29" s="8"/>
      <c r="BZ29" s="8">
        <v>173</v>
      </c>
      <c r="CA29" s="8">
        <v>173</v>
      </c>
      <c r="CB29" s="8">
        <v>162</v>
      </c>
      <c r="CC29" s="8">
        <v>200</v>
      </c>
      <c r="CD29" s="8">
        <v>200</v>
      </c>
      <c r="CE29" s="8">
        <v>218</v>
      </c>
    </row>
    <row r="30" spans="3:83" s="3" customFormat="1" ht="17.100000000000001" customHeight="1" x14ac:dyDescent="0.25">
      <c r="C30" s="3" t="s">
        <v>152</v>
      </c>
      <c r="D30" s="70">
        <v>183</v>
      </c>
      <c r="E30" s="70">
        <v>183</v>
      </c>
      <c r="F30" s="8">
        <v>181</v>
      </c>
      <c r="H30" s="8">
        <v>110</v>
      </c>
      <c r="I30" s="8">
        <v>110</v>
      </c>
      <c r="J30" s="8">
        <v>218</v>
      </c>
      <c r="K30" s="8">
        <v>212</v>
      </c>
      <c r="L30" s="8">
        <v>212</v>
      </c>
      <c r="M30" s="8">
        <v>229</v>
      </c>
      <c r="O30" s="8">
        <v>113</v>
      </c>
      <c r="P30" s="8">
        <v>113</v>
      </c>
      <c r="Q30" s="8">
        <v>234</v>
      </c>
      <c r="R30" s="8">
        <v>208</v>
      </c>
      <c r="S30" s="8">
        <v>208</v>
      </c>
      <c r="T30" s="8">
        <v>175</v>
      </c>
      <c r="U30" s="8"/>
      <c r="V30" s="8">
        <v>102</v>
      </c>
      <c r="W30" s="8">
        <v>102</v>
      </c>
      <c r="X30" s="8">
        <v>176</v>
      </c>
      <c r="Y30" s="8">
        <v>197</v>
      </c>
      <c r="Z30" s="8">
        <v>197</v>
      </c>
      <c r="AA30" s="8">
        <v>175</v>
      </c>
      <c r="AC30" s="8">
        <v>122</v>
      </c>
      <c r="AD30" s="8">
        <v>122</v>
      </c>
      <c r="AE30" s="8">
        <v>212</v>
      </c>
      <c r="AF30" s="8">
        <v>255</v>
      </c>
      <c r="AG30" s="8">
        <v>255</v>
      </c>
      <c r="AH30" s="8">
        <v>267</v>
      </c>
      <c r="AI30" s="8"/>
      <c r="AJ30" s="8">
        <v>146</v>
      </c>
      <c r="AK30" s="8">
        <v>146</v>
      </c>
      <c r="AL30" s="8">
        <v>184</v>
      </c>
      <c r="AM30" s="8">
        <v>211</v>
      </c>
      <c r="AN30" s="8">
        <v>211</v>
      </c>
      <c r="AO30" s="8">
        <v>199</v>
      </c>
      <c r="AP30" s="8"/>
      <c r="AQ30" s="8">
        <v>80</v>
      </c>
      <c r="AR30" s="8">
        <v>80</v>
      </c>
      <c r="AS30" s="8">
        <v>167</v>
      </c>
      <c r="AT30" s="8">
        <v>163</v>
      </c>
      <c r="AU30" s="8">
        <v>163</v>
      </c>
      <c r="AV30" s="8">
        <v>199</v>
      </c>
      <c r="AW30" s="8"/>
      <c r="AX30" s="8">
        <v>101</v>
      </c>
      <c r="AY30" s="8">
        <v>101</v>
      </c>
      <c r="AZ30" s="8">
        <v>188</v>
      </c>
      <c r="BA30" s="8">
        <v>193</v>
      </c>
      <c r="BB30" s="8">
        <v>193</v>
      </c>
      <c r="BC30" s="8">
        <v>222</v>
      </c>
      <c r="BD30" s="8"/>
      <c r="BE30" s="8">
        <v>134</v>
      </c>
      <c r="BF30" s="8">
        <v>134</v>
      </c>
      <c r="BG30" s="8">
        <v>250</v>
      </c>
      <c r="BH30" s="8">
        <v>306</v>
      </c>
      <c r="BI30" s="8">
        <v>306</v>
      </c>
      <c r="BJ30" s="8">
        <v>216</v>
      </c>
      <c r="BK30" s="8"/>
      <c r="BL30" s="8">
        <v>74.114999999999995</v>
      </c>
      <c r="BM30" s="8">
        <v>74.114999999999995</v>
      </c>
      <c r="BN30" s="8">
        <v>165</v>
      </c>
      <c r="BO30" s="8">
        <v>201</v>
      </c>
      <c r="BP30" s="8">
        <v>201</v>
      </c>
      <c r="BQ30" s="8">
        <v>155</v>
      </c>
      <c r="BR30" s="8"/>
      <c r="BS30" s="8">
        <v>59.161000000000001</v>
      </c>
      <c r="BT30" s="8">
        <v>59.161000000000001</v>
      </c>
      <c r="BU30" s="8">
        <v>86</v>
      </c>
      <c r="BV30" s="8">
        <v>106</v>
      </c>
      <c r="BW30" s="8">
        <v>106</v>
      </c>
      <c r="BX30" s="8">
        <v>102</v>
      </c>
      <c r="BY30" s="8"/>
      <c r="BZ30" s="8">
        <v>50</v>
      </c>
      <c r="CA30" s="8">
        <v>50</v>
      </c>
      <c r="CB30" s="8">
        <v>67</v>
      </c>
      <c r="CC30" s="8">
        <v>87</v>
      </c>
      <c r="CD30" s="8">
        <v>87</v>
      </c>
      <c r="CE30" s="8">
        <v>98</v>
      </c>
    </row>
    <row r="31" spans="3:83" s="3" customFormat="1" ht="17.100000000000001" customHeight="1" x14ac:dyDescent="0.25">
      <c r="C31" s="3" t="s">
        <v>153</v>
      </c>
      <c r="D31" s="70">
        <v>1</v>
      </c>
      <c r="E31" s="70">
        <v>1</v>
      </c>
      <c r="F31" s="8">
        <v>1</v>
      </c>
      <c r="H31" s="8">
        <v>3</v>
      </c>
      <c r="I31" s="8">
        <v>3</v>
      </c>
      <c r="J31" s="8">
        <v>1</v>
      </c>
      <c r="K31" s="8">
        <v>1</v>
      </c>
      <c r="L31" s="8">
        <v>1</v>
      </c>
      <c r="M31" s="8">
        <v>1</v>
      </c>
      <c r="O31" s="8">
        <v>2</v>
      </c>
      <c r="P31" s="8">
        <v>2</v>
      </c>
      <c r="Q31" s="8">
        <v>1</v>
      </c>
      <c r="R31" s="8">
        <v>7</v>
      </c>
      <c r="S31" s="8">
        <v>7</v>
      </c>
      <c r="T31" s="8">
        <v>18</v>
      </c>
      <c r="U31" s="8"/>
      <c r="V31" s="8">
        <v>0</v>
      </c>
      <c r="W31" s="8">
        <v>0</v>
      </c>
      <c r="X31" s="8">
        <v>3</v>
      </c>
      <c r="Y31" s="8">
        <v>3</v>
      </c>
      <c r="Z31" s="8">
        <v>3</v>
      </c>
      <c r="AA31" s="8">
        <v>0</v>
      </c>
      <c r="AC31" s="8">
        <v>0</v>
      </c>
      <c r="AD31" s="8">
        <v>0</v>
      </c>
      <c r="AE31" s="8">
        <v>0</v>
      </c>
      <c r="AF31" s="8">
        <v>0</v>
      </c>
      <c r="AG31" s="8">
        <v>0</v>
      </c>
      <c r="AH31" s="8">
        <v>0</v>
      </c>
      <c r="AI31" s="8"/>
      <c r="AJ31" s="8"/>
      <c r="AK31" s="8"/>
      <c r="AL31" s="8">
        <v>0</v>
      </c>
      <c r="AM31" s="8">
        <v>0</v>
      </c>
      <c r="AN31" s="8">
        <v>0</v>
      </c>
      <c r="AO31" s="8">
        <v>0</v>
      </c>
      <c r="AP31" s="8"/>
      <c r="AQ31" s="8">
        <v>0</v>
      </c>
      <c r="AR31" s="8">
        <v>0</v>
      </c>
      <c r="AS31" s="8">
        <v>1</v>
      </c>
      <c r="AT31" s="8">
        <v>1</v>
      </c>
      <c r="AU31" s="8">
        <v>1</v>
      </c>
      <c r="AV31" s="8"/>
      <c r="AW31" s="8"/>
      <c r="AX31" s="8">
        <v>0</v>
      </c>
      <c r="AY31" s="8">
        <v>0</v>
      </c>
      <c r="AZ31" s="8">
        <v>0</v>
      </c>
      <c r="BA31" s="8">
        <v>0</v>
      </c>
      <c r="BB31" s="8">
        <v>0</v>
      </c>
      <c r="BC31" s="8">
        <v>0</v>
      </c>
      <c r="BD31" s="8"/>
      <c r="BE31" s="8">
        <v>4</v>
      </c>
      <c r="BF31" s="8">
        <v>4</v>
      </c>
      <c r="BG31" s="8">
        <v>0</v>
      </c>
      <c r="BH31" s="8">
        <v>0</v>
      </c>
      <c r="BI31" s="8">
        <v>0</v>
      </c>
      <c r="BJ31" s="8">
        <v>0</v>
      </c>
      <c r="BK31" s="8"/>
      <c r="BL31" s="8">
        <v>0.46300000000000002</v>
      </c>
      <c r="BM31" s="8">
        <v>0</v>
      </c>
      <c r="BN31" s="8">
        <v>0</v>
      </c>
      <c r="BO31" s="8">
        <v>0</v>
      </c>
      <c r="BP31" s="8">
        <v>0</v>
      </c>
      <c r="BQ31" s="8">
        <v>0</v>
      </c>
      <c r="BR31" s="8"/>
      <c r="BS31" s="8">
        <v>0.34300000000000003</v>
      </c>
      <c r="BT31" s="8">
        <v>0</v>
      </c>
      <c r="BU31" s="8">
        <v>0</v>
      </c>
      <c r="BV31" s="8">
        <v>0</v>
      </c>
      <c r="BW31" s="8">
        <v>0</v>
      </c>
      <c r="BX31" s="8">
        <v>0</v>
      </c>
      <c r="BY31" s="8"/>
      <c r="BZ31" s="8">
        <v>0</v>
      </c>
      <c r="CA31" s="8">
        <v>0</v>
      </c>
      <c r="CB31" s="8">
        <v>0</v>
      </c>
      <c r="CC31" s="8">
        <v>0</v>
      </c>
      <c r="CD31" s="8">
        <v>0</v>
      </c>
      <c r="CE31" s="8">
        <v>0</v>
      </c>
    </row>
    <row r="32" spans="3:83" s="3" customFormat="1" ht="17.100000000000001" customHeight="1" x14ac:dyDescent="0.25">
      <c r="C32" s="3" t="s">
        <v>148</v>
      </c>
      <c r="D32" s="70">
        <v>27</v>
      </c>
      <c r="E32" s="70">
        <v>27</v>
      </c>
      <c r="F32" s="8">
        <v>22</v>
      </c>
      <c r="H32" s="8">
        <v>53</v>
      </c>
      <c r="I32" s="8">
        <v>53</v>
      </c>
      <c r="J32" s="8">
        <v>47</v>
      </c>
      <c r="K32" s="8">
        <v>48</v>
      </c>
      <c r="L32" s="8">
        <v>48</v>
      </c>
      <c r="M32" s="8">
        <v>45</v>
      </c>
      <c r="O32" s="8">
        <v>37</v>
      </c>
      <c r="P32" s="8">
        <v>37</v>
      </c>
      <c r="Q32" s="8">
        <v>40</v>
      </c>
      <c r="R32" s="8">
        <v>37</v>
      </c>
      <c r="S32" s="8">
        <v>37</v>
      </c>
      <c r="T32" s="8">
        <v>35</v>
      </c>
      <c r="U32" s="8"/>
      <c r="V32" s="8">
        <v>74</v>
      </c>
      <c r="W32" s="8">
        <v>74</v>
      </c>
      <c r="X32" s="8">
        <v>62</v>
      </c>
      <c r="Y32" s="8">
        <v>69</v>
      </c>
      <c r="Z32" s="8">
        <v>69</v>
      </c>
      <c r="AA32" s="8">
        <v>54</v>
      </c>
      <c r="AC32" s="8">
        <v>40</v>
      </c>
      <c r="AD32" s="8">
        <v>40</v>
      </c>
      <c r="AE32" s="8">
        <v>46</v>
      </c>
      <c r="AF32" s="8">
        <v>48</v>
      </c>
      <c r="AG32" s="8">
        <v>48</v>
      </c>
      <c r="AH32" s="8">
        <v>37</v>
      </c>
      <c r="AI32" s="8"/>
      <c r="AJ32" s="8">
        <v>37</v>
      </c>
      <c r="AK32" s="8">
        <v>37</v>
      </c>
      <c r="AL32" s="8">
        <v>40</v>
      </c>
      <c r="AM32" s="8">
        <v>29</v>
      </c>
      <c r="AN32" s="8">
        <v>29</v>
      </c>
      <c r="AO32" s="8">
        <v>24</v>
      </c>
      <c r="AP32" s="8"/>
      <c r="AQ32" s="8">
        <v>29</v>
      </c>
      <c r="AR32" s="8">
        <v>29</v>
      </c>
      <c r="AS32" s="8">
        <v>33</v>
      </c>
      <c r="AT32" s="8">
        <v>27</v>
      </c>
      <c r="AU32" s="8">
        <v>27</v>
      </c>
      <c r="AV32" s="8">
        <v>26</v>
      </c>
      <c r="AW32" s="8"/>
      <c r="AX32" s="8">
        <v>28</v>
      </c>
      <c r="AY32" s="8">
        <v>28</v>
      </c>
      <c r="AZ32" s="8">
        <v>35</v>
      </c>
      <c r="BA32" s="8">
        <v>54</v>
      </c>
      <c r="BB32" s="8">
        <v>54</v>
      </c>
      <c r="BC32" s="8">
        <v>49</v>
      </c>
      <c r="BD32" s="8"/>
      <c r="BE32" s="8">
        <v>25</v>
      </c>
      <c r="BF32" s="8">
        <v>25</v>
      </c>
      <c r="BG32" s="8"/>
      <c r="BH32" s="8"/>
      <c r="BI32" s="8"/>
      <c r="BJ32" s="8"/>
      <c r="BK32" s="8"/>
      <c r="BL32" s="8">
        <v>32.798000000000002</v>
      </c>
      <c r="BM32" s="8">
        <v>32.798000000000002</v>
      </c>
      <c r="BN32" s="8"/>
      <c r="BO32" s="8"/>
      <c r="BP32" s="8"/>
      <c r="BQ32" s="8"/>
      <c r="BR32" s="8"/>
      <c r="BS32" s="8">
        <v>31.844000000000001</v>
      </c>
      <c r="BT32" s="8">
        <v>31.844000000000001</v>
      </c>
      <c r="BU32" s="8"/>
      <c r="BV32" s="8"/>
      <c r="BW32" s="8"/>
      <c r="BX32" s="8"/>
      <c r="BY32" s="8"/>
      <c r="BZ32" s="8">
        <v>33</v>
      </c>
      <c r="CA32" s="8">
        <v>33</v>
      </c>
      <c r="CB32" s="8"/>
      <c r="CC32" s="8"/>
      <c r="CD32" s="8"/>
      <c r="CE32" s="8"/>
    </row>
    <row r="33" spans="3:83" s="3" customFormat="1" ht="17.100000000000001" customHeight="1" x14ac:dyDescent="0.25">
      <c r="C33" s="3" t="s">
        <v>154</v>
      </c>
      <c r="D33" s="70">
        <v>19</v>
      </c>
      <c r="E33" s="70">
        <v>19</v>
      </c>
      <c r="F33" s="8">
        <v>21</v>
      </c>
      <c r="H33" s="8">
        <v>11</v>
      </c>
      <c r="I33" s="8">
        <v>11</v>
      </c>
      <c r="J33" s="8">
        <v>13</v>
      </c>
      <c r="K33" s="8">
        <v>21</v>
      </c>
      <c r="L33" s="8">
        <v>21</v>
      </c>
      <c r="M33" s="8">
        <v>13</v>
      </c>
      <c r="O33" s="8">
        <v>10</v>
      </c>
      <c r="P33" s="8">
        <v>10</v>
      </c>
      <c r="Q33" s="8">
        <v>11</v>
      </c>
      <c r="R33" s="8">
        <v>17</v>
      </c>
      <c r="S33" s="8">
        <v>17</v>
      </c>
      <c r="T33" s="8">
        <v>15</v>
      </c>
      <c r="U33" s="8"/>
      <c r="V33" s="8">
        <v>14</v>
      </c>
      <c r="W33" s="8">
        <v>14</v>
      </c>
      <c r="X33" s="8">
        <v>12</v>
      </c>
      <c r="Y33" s="8">
        <v>19</v>
      </c>
      <c r="Z33" s="8">
        <v>19</v>
      </c>
      <c r="AA33" s="8">
        <v>13</v>
      </c>
      <c r="AC33" s="8">
        <v>12</v>
      </c>
      <c r="AD33" s="8">
        <v>12</v>
      </c>
      <c r="AE33" s="8">
        <v>12</v>
      </c>
      <c r="AF33" s="8">
        <v>14</v>
      </c>
      <c r="AG33" s="8">
        <v>14</v>
      </c>
      <c r="AH33" s="8">
        <v>12</v>
      </c>
      <c r="AI33" s="8"/>
      <c r="AJ33" s="8">
        <v>7</v>
      </c>
      <c r="AK33" s="8">
        <v>7</v>
      </c>
      <c r="AL33" s="8">
        <v>9</v>
      </c>
      <c r="AM33" s="8">
        <v>11</v>
      </c>
      <c r="AN33" s="8">
        <v>11</v>
      </c>
      <c r="AO33" s="8">
        <v>12</v>
      </c>
      <c r="AP33" s="8"/>
      <c r="AQ33" s="8">
        <v>6</v>
      </c>
      <c r="AR33" s="8">
        <v>6</v>
      </c>
      <c r="AS33" s="8">
        <v>9</v>
      </c>
      <c r="AT33" s="8">
        <v>16</v>
      </c>
      <c r="AU33" s="8">
        <v>16</v>
      </c>
      <c r="AV33" s="8">
        <v>14</v>
      </c>
      <c r="AW33" s="8"/>
      <c r="AX33" s="8">
        <v>5</v>
      </c>
      <c r="AY33" s="8">
        <v>5</v>
      </c>
      <c r="AZ33" s="8">
        <v>5</v>
      </c>
      <c r="BA33" s="8">
        <v>8</v>
      </c>
      <c r="BB33" s="8">
        <v>0</v>
      </c>
      <c r="BC33" s="8">
        <v>0</v>
      </c>
      <c r="BD33" s="8"/>
      <c r="BE33" s="8">
        <v>8</v>
      </c>
      <c r="BF33" s="8">
        <v>8</v>
      </c>
      <c r="BG33" s="8"/>
      <c r="BH33" s="8"/>
      <c r="BI33" s="8"/>
      <c r="BJ33" s="8"/>
      <c r="BK33" s="8"/>
      <c r="BL33" s="8">
        <v>8.9640000000000004</v>
      </c>
      <c r="BM33" s="8">
        <v>8.9640000000000004</v>
      </c>
      <c r="BN33" s="8"/>
      <c r="BO33" s="8"/>
      <c r="BP33" s="8"/>
      <c r="BQ33" s="8"/>
      <c r="BR33" s="8"/>
      <c r="BS33" s="8">
        <v>5.1159999999999997</v>
      </c>
      <c r="BT33" s="8">
        <v>5.1159999999999997</v>
      </c>
      <c r="BU33" s="8"/>
      <c r="BV33" s="8"/>
      <c r="BW33" s="8"/>
      <c r="BX33" s="8"/>
      <c r="BY33" s="8"/>
      <c r="BZ33" s="8">
        <v>6</v>
      </c>
      <c r="CA33" s="8">
        <v>6</v>
      </c>
      <c r="CB33" s="8"/>
      <c r="CC33" s="8"/>
      <c r="CD33" s="8"/>
      <c r="CE33" s="8"/>
    </row>
    <row r="34" spans="3:83" s="3" customFormat="1" ht="17.100000000000001" customHeight="1" x14ac:dyDescent="0.25">
      <c r="C34" s="3" t="s">
        <v>155</v>
      </c>
      <c r="D34" s="70">
        <v>241</v>
      </c>
      <c r="E34" s="70">
        <v>241</v>
      </c>
      <c r="F34" s="8">
        <v>126</v>
      </c>
      <c r="H34" s="8">
        <v>166</v>
      </c>
      <c r="I34" s="8">
        <v>166</v>
      </c>
      <c r="J34" s="8">
        <v>462</v>
      </c>
      <c r="K34" s="8">
        <v>412</v>
      </c>
      <c r="L34" s="8">
        <v>412</v>
      </c>
      <c r="M34" s="8">
        <v>420</v>
      </c>
      <c r="O34" s="8">
        <v>462</v>
      </c>
      <c r="P34" s="8">
        <v>462</v>
      </c>
      <c r="Q34" s="8">
        <v>249</v>
      </c>
      <c r="R34" s="8">
        <v>165</v>
      </c>
      <c r="S34" s="8">
        <v>165</v>
      </c>
      <c r="T34" s="8">
        <v>174</v>
      </c>
      <c r="U34" s="8"/>
      <c r="V34" s="8">
        <v>139</v>
      </c>
      <c r="W34" s="8">
        <v>139</v>
      </c>
      <c r="X34" s="8">
        <f>604-357</f>
        <v>247</v>
      </c>
      <c r="Y34" s="8">
        <f>540-334</f>
        <v>206</v>
      </c>
      <c r="Z34" s="8">
        <f>540-334</f>
        <v>206</v>
      </c>
      <c r="AA34" s="8">
        <f>436-218</f>
        <v>218</v>
      </c>
      <c r="AC34" s="8">
        <v>358</v>
      </c>
      <c r="AD34" s="8">
        <v>358</v>
      </c>
      <c r="AE34" s="8">
        <v>528</v>
      </c>
      <c r="AF34" s="8">
        <v>526</v>
      </c>
      <c r="AG34" s="8">
        <v>526</v>
      </c>
      <c r="AH34" s="8">
        <v>433</v>
      </c>
      <c r="AI34" s="8"/>
      <c r="AJ34" s="8">
        <v>499</v>
      </c>
      <c r="AK34" s="8">
        <v>499</v>
      </c>
      <c r="AL34" s="8">
        <v>660</v>
      </c>
      <c r="AM34" s="8">
        <v>657</v>
      </c>
      <c r="AN34" s="8">
        <v>657</v>
      </c>
      <c r="AO34" s="8">
        <v>465</v>
      </c>
      <c r="AP34" s="8"/>
      <c r="AQ34" s="8">
        <v>481</v>
      </c>
      <c r="AR34" s="8">
        <v>481</v>
      </c>
      <c r="AS34" s="8">
        <v>465</v>
      </c>
      <c r="AT34" s="8">
        <v>390</v>
      </c>
      <c r="AU34" s="8">
        <v>390</v>
      </c>
      <c r="AV34" s="8">
        <v>315</v>
      </c>
      <c r="AW34" s="8"/>
      <c r="AX34" s="8">
        <v>262</v>
      </c>
      <c r="AY34" s="8">
        <v>262</v>
      </c>
      <c r="AZ34" s="8">
        <v>326</v>
      </c>
      <c r="BA34" s="8">
        <v>289</v>
      </c>
      <c r="BB34" s="8">
        <v>289</v>
      </c>
      <c r="BC34" s="8">
        <v>128</v>
      </c>
      <c r="BD34" s="8"/>
      <c r="BE34" s="8">
        <v>133</v>
      </c>
      <c r="BF34" s="8">
        <v>133</v>
      </c>
      <c r="BG34" s="8">
        <v>123</v>
      </c>
      <c r="BH34" s="8">
        <v>101</v>
      </c>
      <c r="BI34" s="8">
        <v>101</v>
      </c>
      <c r="BJ34" s="8">
        <v>36</v>
      </c>
      <c r="BK34" s="8"/>
      <c r="BL34" s="8">
        <v>13.054</v>
      </c>
      <c r="BM34" s="8">
        <v>13.054</v>
      </c>
      <c r="BN34" s="8">
        <v>16</v>
      </c>
      <c r="BO34" s="8">
        <v>12</v>
      </c>
      <c r="BP34" s="8">
        <v>12</v>
      </c>
      <c r="BQ34" s="8">
        <v>12</v>
      </c>
      <c r="BR34" s="8"/>
      <c r="BS34" s="8">
        <v>8.2590000000000003</v>
      </c>
      <c r="BT34" s="8">
        <v>8.2590000000000003</v>
      </c>
      <c r="BU34" s="8">
        <v>6</v>
      </c>
      <c r="BV34" s="8">
        <v>9</v>
      </c>
      <c r="BW34" s="8">
        <v>9</v>
      </c>
      <c r="BX34" s="8">
        <v>6</v>
      </c>
      <c r="BY34" s="8"/>
      <c r="BZ34" s="8">
        <v>52</v>
      </c>
      <c r="CA34" s="8">
        <v>52</v>
      </c>
      <c r="CB34" s="8">
        <v>5</v>
      </c>
      <c r="CC34" s="8">
        <v>10</v>
      </c>
      <c r="CD34" s="8">
        <v>10</v>
      </c>
      <c r="CE34" s="8">
        <v>11</v>
      </c>
    </row>
    <row r="35" spans="3:83" s="14" customFormat="1" ht="17.100000000000001" customHeight="1" x14ac:dyDescent="0.25">
      <c r="C35" s="19" t="s">
        <v>156</v>
      </c>
      <c r="D35" s="73">
        <v>910</v>
      </c>
      <c r="E35" s="73">
        <v>910</v>
      </c>
      <c r="F35" s="20">
        <v>822</v>
      </c>
      <c r="G35" s="19"/>
      <c r="H35" s="20">
        <f t="shared" ref="H35" si="14">SUM(H29:H34)</f>
        <v>828</v>
      </c>
      <c r="I35" s="20">
        <v>828</v>
      </c>
      <c r="J35" s="20">
        <f>SUM(J29:J34)</f>
        <v>1168</v>
      </c>
      <c r="K35" s="20">
        <f>SUM(K29:K34)</f>
        <v>1110</v>
      </c>
      <c r="L35" s="20">
        <f>SUM(L29:L34)</f>
        <v>1110</v>
      </c>
      <c r="M35" s="20">
        <v>1168</v>
      </c>
      <c r="N35" s="19"/>
      <c r="O35" s="20">
        <f t="shared" ref="O35:Q35" si="15">SUM(O29:O34)</f>
        <v>1059</v>
      </c>
      <c r="P35" s="20">
        <f t="shared" si="15"/>
        <v>1059</v>
      </c>
      <c r="Q35" s="20">
        <f t="shared" si="15"/>
        <v>930</v>
      </c>
      <c r="R35" s="20">
        <f t="shared" ref="R35:S35" si="16">SUM(R29:R34)</f>
        <v>892</v>
      </c>
      <c r="S35" s="20">
        <f t="shared" si="16"/>
        <v>892</v>
      </c>
      <c r="T35" s="20">
        <f>SUM(T29:T34)</f>
        <v>982</v>
      </c>
      <c r="U35" s="20"/>
      <c r="V35" s="20">
        <f>SUM(V29:V34)</f>
        <v>986</v>
      </c>
      <c r="W35" s="20">
        <f>SUM(W29:W34)</f>
        <v>986</v>
      </c>
      <c r="X35" s="20">
        <f t="shared" ref="X35:AA35" si="17">SUM(X29:X34)</f>
        <v>1188</v>
      </c>
      <c r="Y35" s="20">
        <f t="shared" si="17"/>
        <v>1215</v>
      </c>
      <c r="Z35" s="20">
        <f t="shared" si="17"/>
        <v>1215</v>
      </c>
      <c r="AA35" s="20">
        <f t="shared" si="17"/>
        <v>1146</v>
      </c>
      <c r="AB35" s="19"/>
      <c r="AC35" s="20">
        <f>SUM(AC29:AC34)</f>
        <v>1055</v>
      </c>
      <c r="AD35" s="20">
        <f>SUM(AD29:AD34)</f>
        <v>1055</v>
      </c>
      <c r="AE35" s="20">
        <v>1240</v>
      </c>
      <c r="AF35" s="20">
        <v>1208</v>
      </c>
      <c r="AG35" s="20">
        <v>1208</v>
      </c>
      <c r="AH35" s="20">
        <v>1084</v>
      </c>
      <c r="AI35" s="20"/>
      <c r="AJ35" s="20">
        <v>1010</v>
      </c>
      <c r="AK35" s="20">
        <v>1010</v>
      </c>
      <c r="AL35" s="20">
        <v>1140</v>
      </c>
      <c r="AM35" s="20">
        <v>1155</v>
      </c>
      <c r="AN35" s="20">
        <v>1155</v>
      </c>
      <c r="AO35" s="20">
        <v>1028</v>
      </c>
      <c r="AP35" s="20"/>
      <c r="AQ35" s="20">
        <v>878</v>
      </c>
      <c r="AR35" s="20">
        <v>878</v>
      </c>
      <c r="AS35" s="20">
        <v>955</v>
      </c>
      <c r="AT35" s="20">
        <v>868</v>
      </c>
      <c r="AU35" s="20">
        <v>868</v>
      </c>
      <c r="AV35" s="20">
        <v>865</v>
      </c>
      <c r="AW35" s="20"/>
      <c r="AX35" s="20">
        <v>699</v>
      </c>
      <c r="AY35" s="20">
        <v>699</v>
      </c>
      <c r="AZ35" s="20">
        <v>826</v>
      </c>
      <c r="BA35" s="20">
        <v>787</v>
      </c>
      <c r="BB35" s="20">
        <v>787</v>
      </c>
      <c r="BC35" s="20">
        <v>663</v>
      </c>
      <c r="BD35" s="20"/>
      <c r="BE35" s="20">
        <v>569</v>
      </c>
      <c r="BF35" s="20">
        <v>569</v>
      </c>
      <c r="BG35" s="20">
        <v>641</v>
      </c>
      <c r="BH35" s="20">
        <v>702</v>
      </c>
      <c r="BI35" s="20">
        <v>702</v>
      </c>
      <c r="BJ35" s="20">
        <v>577</v>
      </c>
      <c r="BK35" s="20"/>
      <c r="BL35" s="20">
        <v>396.95400000000001</v>
      </c>
      <c r="BM35" s="20">
        <v>396.95400000000001</v>
      </c>
      <c r="BN35" s="20">
        <v>412</v>
      </c>
      <c r="BO35" s="20">
        <v>429</v>
      </c>
      <c r="BP35" s="20">
        <v>429</v>
      </c>
      <c r="BQ35" s="20">
        <v>371</v>
      </c>
      <c r="BR35" s="20"/>
      <c r="BS35" s="20">
        <v>287.16199999999998</v>
      </c>
      <c r="BT35" s="20">
        <v>287.16199999999998</v>
      </c>
      <c r="BU35" s="20">
        <v>232</v>
      </c>
      <c r="BV35" s="20">
        <v>250</v>
      </c>
      <c r="BW35" s="20">
        <v>250</v>
      </c>
      <c r="BX35" s="20">
        <v>263</v>
      </c>
      <c r="BY35" s="20"/>
      <c r="BZ35" s="20">
        <v>314</v>
      </c>
      <c r="CA35" s="20">
        <v>314</v>
      </c>
      <c r="CB35" s="20">
        <v>234</v>
      </c>
      <c r="CC35" s="20">
        <v>297</v>
      </c>
      <c r="CD35" s="20">
        <v>297</v>
      </c>
      <c r="CE35" s="20">
        <v>327</v>
      </c>
    </row>
    <row r="36" spans="3:83" s="14" customFormat="1" ht="4.3499999999999996" customHeight="1" x14ac:dyDescent="0.25">
      <c r="D36" s="78"/>
      <c r="E36" s="78"/>
      <c r="F36" s="29"/>
      <c r="H36" s="29"/>
      <c r="I36" s="29"/>
      <c r="J36" s="29"/>
      <c r="K36" s="29"/>
      <c r="L36" s="29"/>
      <c r="M36" s="29"/>
      <c r="O36" s="29"/>
      <c r="P36" s="29"/>
      <c r="Q36" s="29"/>
      <c r="R36" s="29"/>
      <c r="S36" s="29"/>
      <c r="T36" s="29"/>
      <c r="U36" s="29"/>
      <c r="V36" s="29"/>
      <c r="W36" s="29"/>
      <c r="X36" s="29"/>
      <c r="Y36" s="29"/>
      <c r="Z36" s="29"/>
      <c r="AA36" s="29"/>
      <c r="AC36" s="29"/>
      <c r="AD36" s="29"/>
      <c r="AE36" s="29"/>
      <c r="AF36" s="29"/>
      <c r="AG36" s="29"/>
      <c r="AH36" s="29"/>
      <c r="AI36" s="29"/>
      <c r="AJ36" s="29"/>
      <c r="AK36" s="29"/>
      <c r="AL36" s="29"/>
      <c r="AM36" s="29"/>
      <c r="AN36" s="29"/>
      <c r="AO36" s="29"/>
      <c r="AP36" s="29"/>
      <c r="AQ36" s="29"/>
      <c r="AR36" s="29"/>
      <c r="AS36" s="29"/>
      <c r="AT36" s="29"/>
      <c r="AU36" s="29"/>
      <c r="AV36" s="29"/>
      <c r="AW36" s="29"/>
      <c r="AX36" s="29"/>
      <c r="AY36" s="29"/>
      <c r="AZ36" s="29"/>
      <c r="BA36" s="29"/>
      <c r="BB36" s="29"/>
      <c r="BC36" s="29"/>
      <c r="BD36" s="29"/>
      <c r="BE36" s="29"/>
      <c r="BF36" s="29"/>
      <c r="BG36" s="29"/>
      <c r="BH36" s="29"/>
      <c r="BI36" s="29"/>
      <c r="BJ36" s="29"/>
      <c r="BK36" s="29"/>
      <c r="BL36" s="29"/>
      <c r="BM36" s="29"/>
      <c r="BN36" s="29"/>
      <c r="BO36" s="29"/>
      <c r="BP36" s="29"/>
      <c r="BQ36" s="29"/>
      <c r="BR36" s="29"/>
      <c r="BS36" s="29"/>
      <c r="BT36" s="29"/>
      <c r="BU36" s="29"/>
      <c r="BV36" s="29"/>
      <c r="BW36" s="29"/>
      <c r="BX36" s="29"/>
      <c r="BY36" s="29"/>
      <c r="BZ36" s="29"/>
      <c r="CA36" s="29"/>
      <c r="CB36" s="29"/>
      <c r="CC36" s="29"/>
      <c r="CD36" s="29"/>
      <c r="CE36" s="29"/>
    </row>
    <row r="37" spans="3:83" s="3" customFormat="1" ht="17.100000000000001" customHeight="1" x14ac:dyDescent="0.25">
      <c r="C37" s="24" t="s">
        <v>157</v>
      </c>
      <c r="D37" s="74">
        <v>49</v>
      </c>
      <c r="E37" s="74">
        <v>49</v>
      </c>
      <c r="F37" s="25">
        <v>84</v>
      </c>
      <c r="G37" s="24"/>
      <c r="H37" s="25">
        <v>84</v>
      </c>
      <c r="I37" s="25">
        <v>84</v>
      </c>
      <c r="J37" s="25"/>
      <c r="K37" s="25">
        <v>0</v>
      </c>
      <c r="L37" s="25"/>
      <c r="M37" s="25">
        <v>0</v>
      </c>
      <c r="N37" s="24"/>
      <c r="O37" s="25">
        <v>0</v>
      </c>
      <c r="P37" s="25">
        <v>0</v>
      </c>
      <c r="Q37" s="25">
        <v>75</v>
      </c>
      <c r="R37" s="25">
        <v>0</v>
      </c>
      <c r="S37" s="25">
        <v>0</v>
      </c>
      <c r="T37" s="25">
        <v>0</v>
      </c>
      <c r="U37" s="25"/>
      <c r="V37" s="25">
        <v>0</v>
      </c>
      <c r="W37" s="25">
        <v>0</v>
      </c>
      <c r="X37" s="25">
        <v>0</v>
      </c>
      <c r="Y37" s="25">
        <v>0</v>
      </c>
      <c r="Z37" s="25">
        <v>0</v>
      </c>
      <c r="AA37" s="25">
        <v>0</v>
      </c>
      <c r="AB37" s="24"/>
      <c r="AC37" s="25">
        <v>0</v>
      </c>
      <c r="AD37" s="25">
        <v>0</v>
      </c>
      <c r="AE37" s="25">
        <v>0</v>
      </c>
      <c r="AF37" s="25">
        <v>0</v>
      </c>
      <c r="AG37" s="25">
        <v>0</v>
      </c>
      <c r="AH37" s="25">
        <v>0</v>
      </c>
      <c r="AI37" s="25"/>
      <c r="AJ37" s="25">
        <v>0</v>
      </c>
      <c r="AK37" s="25">
        <v>0</v>
      </c>
      <c r="AL37" s="25">
        <v>0</v>
      </c>
      <c r="AM37" s="25">
        <v>0</v>
      </c>
      <c r="AN37" s="25">
        <v>0</v>
      </c>
      <c r="AO37" s="25">
        <v>0</v>
      </c>
      <c r="AP37" s="25"/>
      <c r="AQ37" s="25">
        <v>0</v>
      </c>
      <c r="AR37" s="25">
        <v>0</v>
      </c>
      <c r="AS37" s="25">
        <v>0</v>
      </c>
      <c r="AT37" s="25">
        <v>0</v>
      </c>
      <c r="AU37" s="25">
        <v>0</v>
      </c>
      <c r="AV37" s="25">
        <v>0</v>
      </c>
      <c r="AW37" s="25"/>
      <c r="AX37" s="25">
        <v>0</v>
      </c>
      <c r="AY37" s="25">
        <v>0</v>
      </c>
      <c r="AZ37" s="25">
        <v>0</v>
      </c>
      <c r="BA37" s="25">
        <v>0</v>
      </c>
      <c r="BB37" s="25">
        <v>0</v>
      </c>
      <c r="BC37" s="25">
        <v>0</v>
      </c>
      <c r="BD37" s="25"/>
      <c r="BE37" s="25">
        <v>0</v>
      </c>
      <c r="BF37" s="25">
        <v>0</v>
      </c>
      <c r="BG37" s="25">
        <v>0</v>
      </c>
      <c r="BH37" s="25">
        <v>0</v>
      </c>
      <c r="BI37" s="25">
        <v>0</v>
      </c>
      <c r="BJ37" s="25">
        <v>0</v>
      </c>
      <c r="BK37" s="25"/>
      <c r="BL37" s="25">
        <v>0</v>
      </c>
      <c r="BM37" s="25">
        <v>0</v>
      </c>
      <c r="BN37" s="25">
        <v>0</v>
      </c>
      <c r="BO37" s="25">
        <v>0</v>
      </c>
      <c r="BP37" s="25">
        <v>0</v>
      </c>
      <c r="BQ37" s="25">
        <v>0</v>
      </c>
      <c r="BR37" s="25"/>
      <c r="BS37" s="25">
        <v>0</v>
      </c>
      <c r="BT37" s="25">
        <v>0</v>
      </c>
      <c r="BU37" s="25">
        <v>11</v>
      </c>
      <c r="BV37" s="25">
        <v>11</v>
      </c>
      <c r="BW37" s="25">
        <v>11</v>
      </c>
      <c r="BX37" s="25">
        <v>24</v>
      </c>
      <c r="BY37" s="25"/>
      <c r="BZ37" s="25">
        <v>24</v>
      </c>
      <c r="CA37" s="25">
        <v>24</v>
      </c>
      <c r="CB37" s="25">
        <v>63</v>
      </c>
      <c r="CC37" s="25">
        <v>75</v>
      </c>
      <c r="CD37" s="25">
        <v>75</v>
      </c>
      <c r="CE37" s="25">
        <v>78</v>
      </c>
    </row>
    <row r="38" spans="3:83" s="3" customFormat="1" ht="17.100000000000001" customHeight="1" x14ac:dyDescent="0.25">
      <c r="C38" s="19" t="s">
        <v>158</v>
      </c>
      <c r="D38" s="79">
        <v>959</v>
      </c>
      <c r="E38" s="79">
        <v>959</v>
      </c>
      <c r="F38" s="22">
        <v>906</v>
      </c>
      <c r="G38" s="118"/>
      <c r="H38" s="22">
        <f>+H35+H37</f>
        <v>912</v>
      </c>
      <c r="I38" s="22">
        <v>912</v>
      </c>
      <c r="J38" s="22">
        <f>+J35</f>
        <v>1168</v>
      </c>
      <c r="K38" s="22">
        <f>+K35</f>
        <v>1110</v>
      </c>
      <c r="L38" s="22">
        <f>+L35</f>
        <v>1110</v>
      </c>
      <c r="M38" s="22">
        <v>1168</v>
      </c>
      <c r="N38" s="22"/>
      <c r="O38" s="22">
        <f>+O35+O37</f>
        <v>1059</v>
      </c>
      <c r="P38" s="22">
        <f>+P35+P37</f>
        <v>1059</v>
      </c>
      <c r="Q38" s="22">
        <f>+Q35+Q37</f>
        <v>1005</v>
      </c>
      <c r="R38" s="22">
        <f t="shared" ref="R38:S38" si="18">+R35</f>
        <v>892</v>
      </c>
      <c r="S38" s="22">
        <f t="shared" si="18"/>
        <v>892</v>
      </c>
      <c r="T38" s="22">
        <f>+T35</f>
        <v>982</v>
      </c>
      <c r="U38" s="20"/>
      <c r="V38" s="22">
        <f>+V35</f>
        <v>986</v>
      </c>
      <c r="W38" s="20">
        <f>+W35</f>
        <v>986</v>
      </c>
      <c r="X38" s="20">
        <f t="shared" ref="X38:AA38" si="19">+X35</f>
        <v>1188</v>
      </c>
      <c r="Y38" s="20">
        <f t="shared" si="19"/>
        <v>1215</v>
      </c>
      <c r="Z38" s="20">
        <f t="shared" si="19"/>
        <v>1215</v>
      </c>
      <c r="AA38" s="20">
        <f t="shared" si="19"/>
        <v>1146</v>
      </c>
      <c r="AB38" s="19"/>
      <c r="AC38" s="20">
        <f t="shared" ref="AC38:AD38" si="20">+AC35</f>
        <v>1055</v>
      </c>
      <c r="AD38" s="20">
        <f t="shared" si="20"/>
        <v>1055</v>
      </c>
      <c r="AE38" s="20">
        <v>1240</v>
      </c>
      <c r="AF38" s="20">
        <v>1208</v>
      </c>
      <c r="AG38" s="20">
        <v>1208</v>
      </c>
      <c r="AH38" s="20">
        <v>1084</v>
      </c>
      <c r="AI38" s="20"/>
      <c r="AJ38" s="20">
        <v>1010</v>
      </c>
      <c r="AK38" s="20">
        <v>1010</v>
      </c>
      <c r="AL38" s="20">
        <v>1140</v>
      </c>
      <c r="AM38" s="20">
        <v>1155</v>
      </c>
      <c r="AN38" s="20">
        <v>1155</v>
      </c>
      <c r="AO38" s="20">
        <v>1028</v>
      </c>
      <c r="AP38" s="20"/>
      <c r="AQ38" s="20">
        <v>878</v>
      </c>
      <c r="AR38" s="20">
        <v>878</v>
      </c>
      <c r="AS38" s="20">
        <v>955</v>
      </c>
      <c r="AT38" s="20">
        <v>868</v>
      </c>
      <c r="AU38" s="20">
        <v>868</v>
      </c>
      <c r="AV38" s="20">
        <v>865</v>
      </c>
      <c r="AW38" s="20"/>
      <c r="AX38" s="20">
        <v>699</v>
      </c>
      <c r="AY38" s="20">
        <v>699</v>
      </c>
      <c r="AZ38" s="20">
        <v>826</v>
      </c>
      <c r="BA38" s="20">
        <v>787</v>
      </c>
      <c r="BB38" s="20">
        <v>787</v>
      </c>
      <c r="BC38" s="20">
        <v>663</v>
      </c>
      <c r="BD38" s="20"/>
      <c r="BE38" s="20">
        <v>569</v>
      </c>
      <c r="BF38" s="20">
        <v>569</v>
      </c>
      <c r="BG38" s="20">
        <v>641</v>
      </c>
      <c r="BH38" s="20">
        <v>702</v>
      </c>
      <c r="BI38" s="20">
        <v>702</v>
      </c>
      <c r="BJ38" s="20">
        <v>577</v>
      </c>
      <c r="BK38" s="20"/>
      <c r="BL38" s="20">
        <v>396.95400000000001</v>
      </c>
      <c r="BM38" s="20">
        <v>396.95400000000001</v>
      </c>
      <c r="BN38" s="20">
        <v>412</v>
      </c>
      <c r="BO38" s="20">
        <v>429</v>
      </c>
      <c r="BP38" s="20">
        <v>429</v>
      </c>
      <c r="BQ38" s="20">
        <v>371</v>
      </c>
      <c r="BR38" s="20"/>
      <c r="BS38" s="20">
        <v>287.16199999999998</v>
      </c>
      <c r="BT38" s="20">
        <v>287.16199999999998</v>
      </c>
      <c r="BU38" s="20">
        <v>243</v>
      </c>
      <c r="BV38" s="20">
        <v>261</v>
      </c>
      <c r="BW38" s="20">
        <v>261</v>
      </c>
      <c r="BX38" s="20">
        <v>287</v>
      </c>
      <c r="BY38" s="20"/>
      <c r="BZ38" s="20">
        <v>338</v>
      </c>
      <c r="CA38" s="20">
        <v>338</v>
      </c>
      <c r="CB38" s="20">
        <v>297</v>
      </c>
      <c r="CC38" s="20">
        <v>372</v>
      </c>
      <c r="CD38" s="20">
        <v>372</v>
      </c>
      <c r="CE38" s="20">
        <v>405</v>
      </c>
    </row>
    <row r="39" spans="3:83" s="14" customFormat="1" ht="17.100000000000001" customHeight="1" thickBot="1" x14ac:dyDescent="0.3">
      <c r="C39" s="15" t="s">
        <v>159</v>
      </c>
      <c r="D39" s="96">
        <v>2653</v>
      </c>
      <c r="E39" s="96">
        <v>2653</v>
      </c>
      <c r="F39" s="102">
        <v>2618</v>
      </c>
      <c r="G39" s="15"/>
      <c r="H39" s="102">
        <f t="shared" ref="H39" si="21">+H27+H38</f>
        <v>2653</v>
      </c>
      <c r="I39" s="102">
        <v>2653</v>
      </c>
      <c r="J39" s="102">
        <f>+J38+J27</f>
        <v>2993</v>
      </c>
      <c r="K39" s="102">
        <f>+K38+K27</f>
        <v>2930</v>
      </c>
      <c r="L39" s="102">
        <f>+L38+L27</f>
        <v>2930</v>
      </c>
      <c r="M39" s="102">
        <v>3578</v>
      </c>
      <c r="N39" s="102"/>
      <c r="O39" s="102">
        <f t="shared" ref="O39:Q39" si="22">+O27+O38</f>
        <v>3473</v>
      </c>
      <c r="P39" s="102">
        <f t="shared" si="22"/>
        <v>3473</v>
      </c>
      <c r="Q39" s="102">
        <f t="shared" si="22"/>
        <v>3435</v>
      </c>
      <c r="R39" s="102">
        <f t="shared" ref="R39:S39" si="23">+R27+R38</f>
        <v>3424</v>
      </c>
      <c r="S39" s="102">
        <f t="shared" si="23"/>
        <v>3424</v>
      </c>
      <c r="T39" s="102">
        <f>+T27+T38</f>
        <v>3477</v>
      </c>
      <c r="U39" s="16"/>
      <c r="V39" s="102">
        <f>+V27+V38</f>
        <v>3454</v>
      </c>
      <c r="W39" s="16">
        <f>+W27+W38</f>
        <v>3454</v>
      </c>
      <c r="X39" s="16">
        <f t="shared" ref="X39:AA39" si="24">+X27+X38</f>
        <v>3615</v>
      </c>
      <c r="Y39" s="16">
        <f t="shared" si="24"/>
        <v>3648</v>
      </c>
      <c r="Z39" s="16">
        <f t="shared" si="24"/>
        <v>3648</v>
      </c>
      <c r="AA39" s="16">
        <f t="shared" si="24"/>
        <v>3655</v>
      </c>
      <c r="AB39" s="15"/>
      <c r="AC39" s="16">
        <f t="shared" ref="AC39:AD39" si="25">+AC27+AC38</f>
        <v>3572</v>
      </c>
      <c r="AD39" s="16">
        <f t="shared" si="25"/>
        <v>3572</v>
      </c>
      <c r="AE39" s="16">
        <v>3705</v>
      </c>
      <c r="AF39" s="16">
        <v>3673</v>
      </c>
      <c r="AG39" s="16">
        <v>3673</v>
      </c>
      <c r="AH39" s="16">
        <v>3461</v>
      </c>
      <c r="AI39" s="16"/>
      <c r="AJ39" s="16">
        <v>3400</v>
      </c>
      <c r="AK39" s="16">
        <v>3400</v>
      </c>
      <c r="AL39" s="16">
        <v>3291</v>
      </c>
      <c r="AM39" s="16">
        <v>3186</v>
      </c>
      <c r="AN39" s="16">
        <v>3186</v>
      </c>
      <c r="AO39" s="16">
        <v>3045</v>
      </c>
      <c r="AP39" s="16"/>
      <c r="AQ39" s="16">
        <v>2909</v>
      </c>
      <c r="AR39" s="16">
        <v>2909</v>
      </c>
      <c r="AS39" s="16">
        <v>2979</v>
      </c>
      <c r="AT39" s="16">
        <v>2919</v>
      </c>
      <c r="AU39" s="16">
        <v>2919</v>
      </c>
      <c r="AV39" s="16">
        <v>2947</v>
      </c>
      <c r="AW39" s="16"/>
      <c r="AX39" s="16">
        <v>2716</v>
      </c>
      <c r="AY39" s="16">
        <v>2716</v>
      </c>
      <c r="AZ39" s="16">
        <v>2862</v>
      </c>
      <c r="BA39" s="16">
        <v>2833</v>
      </c>
      <c r="BB39" s="16">
        <v>2833</v>
      </c>
      <c r="BC39" s="16">
        <v>2582</v>
      </c>
      <c r="BD39" s="16"/>
      <c r="BE39" s="16">
        <v>2421</v>
      </c>
      <c r="BF39" s="16">
        <v>2421</v>
      </c>
      <c r="BG39" s="16">
        <v>2541</v>
      </c>
      <c r="BH39" s="16">
        <v>2617</v>
      </c>
      <c r="BI39" s="16">
        <v>2617</v>
      </c>
      <c r="BJ39" s="16">
        <v>2455</v>
      </c>
      <c r="BK39" s="16"/>
      <c r="BL39" s="16">
        <v>1326.587</v>
      </c>
      <c r="BM39" s="16">
        <v>1326.587</v>
      </c>
      <c r="BN39" s="16">
        <v>1286</v>
      </c>
      <c r="BO39" s="16">
        <v>1316</v>
      </c>
      <c r="BP39" s="16">
        <v>1316</v>
      </c>
      <c r="BQ39" s="16">
        <v>1286</v>
      </c>
      <c r="BR39" s="16"/>
      <c r="BS39" s="16">
        <v>1188.508</v>
      </c>
      <c r="BT39" s="16">
        <v>1188.508</v>
      </c>
      <c r="BU39" s="16">
        <v>1127</v>
      </c>
      <c r="BV39" s="16">
        <v>1126</v>
      </c>
      <c r="BW39" s="16">
        <v>1126</v>
      </c>
      <c r="BX39" s="16">
        <v>1182</v>
      </c>
      <c r="BY39" s="16"/>
      <c r="BZ39" s="16">
        <v>1246</v>
      </c>
      <c r="CA39" s="16">
        <v>1246</v>
      </c>
      <c r="CB39" s="16">
        <v>1238</v>
      </c>
      <c r="CC39" s="16">
        <v>1353</v>
      </c>
      <c r="CD39" s="16">
        <v>1353</v>
      </c>
      <c r="CE39" s="16">
        <v>1406</v>
      </c>
    </row>
    <row r="40" spans="3:83" s="3" customFormat="1" ht="12.75" x14ac:dyDescent="0.25">
      <c r="AL40" s="55"/>
      <c r="AM40" s="55"/>
      <c r="AN40" s="55"/>
    </row>
    <row r="41" spans="3:83" ht="14.45" customHeight="1" x14ac:dyDescent="0.25">
      <c r="C41" s="4" t="s">
        <v>160</v>
      </c>
      <c r="D41" s="122">
        <v>2026</v>
      </c>
      <c r="E41" s="122"/>
      <c r="F41" s="122"/>
      <c r="G41" s="4"/>
      <c r="H41" s="122">
        <v>2025</v>
      </c>
      <c r="I41" s="122"/>
      <c r="J41" s="122"/>
      <c r="K41" s="122"/>
      <c r="L41" s="122"/>
      <c r="M41" s="122"/>
      <c r="N41" s="4"/>
      <c r="O41" s="122">
        <v>2024</v>
      </c>
      <c r="P41" s="122"/>
      <c r="Q41" s="122"/>
      <c r="R41" s="122"/>
      <c r="S41" s="122"/>
      <c r="T41" s="122"/>
      <c r="U41" s="4"/>
      <c r="V41" s="122">
        <v>2023</v>
      </c>
      <c r="W41" s="122"/>
      <c r="X41" s="122"/>
      <c r="Y41" s="122"/>
      <c r="Z41" s="122"/>
      <c r="AA41" s="122"/>
      <c r="AB41" s="4"/>
      <c r="AC41" s="122">
        <v>2022</v>
      </c>
      <c r="AD41" s="122"/>
      <c r="AE41" s="122"/>
      <c r="AF41" s="122"/>
      <c r="AG41" s="122"/>
      <c r="AH41" s="122"/>
      <c r="AI41" s="45"/>
      <c r="AJ41" s="122">
        <v>2021</v>
      </c>
      <c r="AK41" s="122"/>
      <c r="AL41" s="122"/>
      <c r="AM41" s="122"/>
      <c r="AN41" s="122"/>
      <c r="AO41" s="122"/>
      <c r="AP41" s="45"/>
      <c r="AQ41" s="122">
        <v>2020</v>
      </c>
      <c r="AR41" s="122"/>
      <c r="AS41" s="122"/>
      <c r="AT41" s="122"/>
      <c r="AU41" s="122"/>
      <c r="AV41" s="122"/>
      <c r="AW41" s="4"/>
      <c r="AX41" s="122">
        <v>2019</v>
      </c>
      <c r="AY41" s="122"/>
      <c r="AZ41" s="122"/>
      <c r="BA41" s="122"/>
      <c r="BB41" s="122"/>
      <c r="BC41" s="122"/>
      <c r="BD41" s="4"/>
      <c r="BE41" s="122">
        <v>2018</v>
      </c>
      <c r="BF41" s="122"/>
      <c r="BG41" s="122"/>
      <c r="BH41" s="122"/>
      <c r="BI41" s="122"/>
      <c r="BJ41" s="122"/>
      <c r="BK41" s="4"/>
      <c r="BL41" s="122">
        <v>2017</v>
      </c>
      <c r="BM41" s="122"/>
      <c r="BN41" s="122"/>
      <c r="BO41" s="122"/>
      <c r="BP41" s="122"/>
      <c r="BQ41" s="122"/>
      <c r="BR41" s="4"/>
      <c r="BS41" s="122">
        <v>2016</v>
      </c>
      <c r="BT41" s="122"/>
      <c r="BU41" s="122"/>
      <c r="BV41" s="122"/>
      <c r="BW41" s="122"/>
      <c r="BX41" s="122"/>
      <c r="BY41" s="4"/>
      <c r="BZ41" s="122">
        <v>2015</v>
      </c>
      <c r="CA41" s="122"/>
      <c r="CB41" s="122"/>
      <c r="CC41" s="122"/>
      <c r="CD41" s="122"/>
      <c r="CE41" s="122"/>
    </row>
    <row r="42" spans="3:83" x14ac:dyDescent="0.25">
      <c r="C42" s="68" t="s">
        <v>13</v>
      </c>
      <c r="D42" s="90" t="s">
        <v>18</v>
      </c>
      <c r="E42" s="90" t="s">
        <v>19</v>
      </c>
      <c r="F42" s="90" t="s">
        <v>14</v>
      </c>
      <c r="G42" s="68"/>
      <c r="H42" s="120" t="s">
        <v>135</v>
      </c>
      <c r="I42" s="120" t="s">
        <v>16</v>
      </c>
      <c r="J42" s="120" t="s">
        <v>17</v>
      </c>
      <c r="K42" s="120" t="s">
        <v>18</v>
      </c>
      <c r="L42" s="120" t="s">
        <v>19</v>
      </c>
      <c r="M42" s="120" t="s">
        <v>14</v>
      </c>
      <c r="N42" s="68"/>
      <c r="O42" s="120" t="s">
        <v>135</v>
      </c>
      <c r="P42" s="120" t="s">
        <v>16</v>
      </c>
      <c r="Q42" s="120" t="s">
        <v>17</v>
      </c>
      <c r="R42" s="120" t="s">
        <v>18</v>
      </c>
      <c r="S42" s="120" t="s">
        <v>19</v>
      </c>
      <c r="T42" s="120" t="s">
        <v>14</v>
      </c>
      <c r="U42" s="69"/>
      <c r="V42" s="69" t="s">
        <v>135</v>
      </c>
      <c r="W42" s="69" t="s">
        <v>16</v>
      </c>
      <c r="X42" s="120" t="s">
        <v>17</v>
      </c>
      <c r="Y42" s="120" t="s">
        <v>18</v>
      </c>
      <c r="Z42" s="120" t="s">
        <v>19</v>
      </c>
      <c r="AA42" s="120" t="s">
        <v>14</v>
      </c>
      <c r="AB42" s="68"/>
      <c r="AC42" s="120" t="s">
        <v>15</v>
      </c>
      <c r="AD42" s="120" t="s">
        <v>16</v>
      </c>
      <c r="AE42" s="120" t="s">
        <v>17</v>
      </c>
      <c r="AF42" s="120" t="s">
        <v>18</v>
      </c>
      <c r="AG42" s="120" t="s">
        <v>19</v>
      </c>
      <c r="AH42" s="120" t="s">
        <v>14</v>
      </c>
      <c r="AI42" s="69"/>
      <c r="AJ42" s="120" t="s">
        <v>15</v>
      </c>
      <c r="AK42" s="120" t="s">
        <v>16</v>
      </c>
      <c r="AL42" s="120" t="s">
        <v>17</v>
      </c>
      <c r="AM42" s="120" t="s">
        <v>18</v>
      </c>
      <c r="AN42" s="120" t="s">
        <v>19</v>
      </c>
      <c r="AO42" s="120" t="s">
        <v>14</v>
      </c>
      <c r="AP42" s="69"/>
      <c r="AQ42" s="120" t="s">
        <v>15</v>
      </c>
      <c r="AR42" s="120" t="s">
        <v>16</v>
      </c>
      <c r="AS42" s="120" t="s">
        <v>17</v>
      </c>
      <c r="AT42" s="120" t="s">
        <v>18</v>
      </c>
      <c r="AU42" s="120" t="s">
        <v>19</v>
      </c>
      <c r="AV42" s="120" t="s">
        <v>14</v>
      </c>
      <c r="AW42" s="69"/>
      <c r="AX42" s="120" t="s">
        <v>15</v>
      </c>
      <c r="AY42" s="120" t="s">
        <v>16</v>
      </c>
      <c r="AZ42" s="120" t="s">
        <v>17</v>
      </c>
      <c r="BA42" s="120" t="s">
        <v>18</v>
      </c>
      <c r="BB42" s="120" t="s">
        <v>19</v>
      </c>
      <c r="BC42" s="120" t="s">
        <v>14</v>
      </c>
      <c r="BD42" s="69"/>
      <c r="BE42" s="120" t="s">
        <v>15</v>
      </c>
      <c r="BF42" s="120" t="s">
        <v>16</v>
      </c>
      <c r="BG42" s="120" t="s">
        <v>17</v>
      </c>
      <c r="BH42" s="120" t="s">
        <v>18</v>
      </c>
      <c r="BI42" s="120" t="s">
        <v>19</v>
      </c>
      <c r="BJ42" s="120" t="s">
        <v>14</v>
      </c>
      <c r="BK42" s="69"/>
      <c r="BL42" s="120" t="s">
        <v>15</v>
      </c>
      <c r="BM42" s="120" t="s">
        <v>16</v>
      </c>
      <c r="BN42" s="120" t="s">
        <v>17</v>
      </c>
      <c r="BO42" s="120" t="s">
        <v>18</v>
      </c>
      <c r="BP42" s="120" t="s">
        <v>19</v>
      </c>
      <c r="BQ42" s="120" t="s">
        <v>14</v>
      </c>
      <c r="BR42" s="69"/>
      <c r="BS42" s="120" t="s">
        <v>15</v>
      </c>
      <c r="BT42" s="120" t="s">
        <v>16</v>
      </c>
      <c r="BU42" s="120" t="s">
        <v>17</v>
      </c>
      <c r="BV42" s="120" t="s">
        <v>18</v>
      </c>
      <c r="BW42" s="120" t="s">
        <v>19</v>
      </c>
      <c r="BX42" s="120" t="s">
        <v>14</v>
      </c>
      <c r="BY42" s="69"/>
      <c r="BZ42" s="120" t="s">
        <v>15</v>
      </c>
      <c r="CA42" s="120" t="s">
        <v>16</v>
      </c>
      <c r="CB42" s="120" t="s">
        <v>17</v>
      </c>
      <c r="CC42" s="120" t="s">
        <v>18</v>
      </c>
      <c r="CD42" s="120" t="s">
        <v>19</v>
      </c>
      <c r="CE42" s="120" t="s">
        <v>14</v>
      </c>
    </row>
    <row r="43" spans="3:83" ht="4.3499999999999996" customHeight="1" x14ac:dyDescent="0.25">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55"/>
      <c r="AM43" s="55"/>
      <c r="AN43" s="55"/>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row>
    <row r="44" spans="3:83" ht="17.100000000000001" customHeight="1" x14ac:dyDescent="0.25">
      <c r="C44" s="3" t="s">
        <v>161</v>
      </c>
      <c r="D44" s="70">
        <v>165</v>
      </c>
      <c r="E44" s="70">
        <v>165</v>
      </c>
      <c r="F44" s="8">
        <v>165</v>
      </c>
      <c r="G44" s="3"/>
      <c r="H44" s="8">
        <v>165</v>
      </c>
      <c r="I44" s="8">
        <v>165</v>
      </c>
      <c r="J44" s="8">
        <v>165</v>
      </c>
      <c r="K44" s="8">
        <v>165</v>
      </c>
      <c r="L44" s="8">
        <v>165</v>
      </c>
      <c r="M44" s="8">
        <v>165</v>
      </c>
      <c r="N44" s="3"/>
      <c r="O44" s="8">
        <v>165</v>
      </c>
      <c r="P44" s="8">
        <v>165</v>
      </c>
      <c r="Q44" s="8">
        <v>165</v>
      </c>
      <c r="R44" s="8">
        <v>165</v>
      </c>
      <c r="S44" s="8">
        <v>165</v>
      </c>
      <c r="T44" s="8">
        <v>165</v>
      </c>
      <c r="U44" s="8"/>
      <c r="V44" s="8">
        <v>165</v>
      </c>
      <c r="W44" s="8">
        <v>165</v>
      </c>
      <c r="X44" s="8">
        <v>165</v>
      </c>
      <c r="Y44" s="8">
        <v>165</v>
      </c>
      <c r="Z44" s="8">
        <v>165</v>
      </c>
      <c r="AA44" s="8">
        <v>175</v>
      </c>
      <c r="AB44" s="3"/>
      <c r="AC44" s="8">
        <v>175</v>
      </c>
      <c r="AD44" s="8">
        <v>175</v>
      </c>
      <c r="AE44" s="8">
        <v>175</v>
      </c>
      <c r="AF44" s="8">
        <v>175</v>
      </c>
      <c r="AG44" s="8">
        <v>175</v>
      </c>
      <c r="AH44" s="8">
        <v>180</v>
      </c>
      <c r="AI44" s="8"/>
      <c r="AJ44" s="8">
        <v>180</v>
      </c>
      <c r="AK44" s="8">
        <v>180</v>
      </c>
      <c r="AL44" s="8">
        <v>180</v>
      </c>
      <c r="AM44" s="8">
        <v>180</v>
      </c>
      <c r="AN44" s="8">
        <v>180</v>
      </c>
      <c r="AO44" s="8">
        <v>180</v>
      </c>
      <c r="AP44" s="8"/>
      <c r="AQ44" s="8">
        <v>180</v>
      </c>
      <c r="AR44" s="8">
        <v>180</v>
      </c>
      <c r="AS44" s="8">
        <v>180</v>
      </c>
      <c r="AT44" s="8">
        <v>180</v>
      </c>
      <c r="AU44" s="8">
        <v>180</v>
      </c>
      <c r="AV44" s="8">
        <v>180</v>
      </c>
      <c r="AW44" s="8"/>
      <c r="AX44" s="8">
        <v>180</v>
      </c>
      <c r="AY44" s="8">
        <v>180</v>
      </c>
      <c r="AZ44" s="8">
        <v>180</v>
      </c>
      <c r="BA44" s="8">
        <v>180</v>
      </c>
      <c r="BB44" s="8">
        <v>180</v>
      </c>
      <c r="BC44" s="8">
        <v>180</v>
      </c>
      <c r="BD44" s="8"/>
      <c r="BE44" s="8">
        <v>180</v>
      </c>
      <c r="BF44" s="8">
        <v>180</v>
      </c>
      <c r="BG44" s="8">
        <v>180</v>
      </c>
      <c r="BH44" s="8">
        <v>180</v>
      </c>
      <c r="BI44" s="8">
        <v>180</v>
      </c>
      <c r="BJ44" s="8">
        <v>108</v>
      </c>
      <c r="BK44" s="8"/>
      <c r="BL44" s="8">
        <v>107.902</v>
      </c>
      <c r="BM44" s="8">
        <v>107.902</v>
      </c>
      <c r="BN44" s="8">
        <v>108</v>
      </c>
      <c r="BO44" s="8">
        <v>108</v>
      </c>
      <c r="BP44" s="8">
        <v>108</v>
      </c>
      <c r="BQ44" s="8">
        <v>108</v>
      </c>
      <c r="BR44" s="8"/>
      <c r="BS44" s="8">
        <v>107.902</v>
      </c>
      <c r="BT44" s="8">
        <v>107.902</v>
      </c>
      <c r="BU44" s="8">
        <v>108</v>
      </c>
      <c r="BV44" s="8">
        <v>108</v>
      </c>
      <c r="BW44" s="8">
        <v>108</v>
      </c>
      <c r="BX44" s="8">
        <v>108</v>
      </c>
      <c r="BY44" s="8"/>
      <c r="BZ44" s="8">
        <v>108</v>
      </c>
      <c r="CA44" s="8">
        <v>108</v>
      </c>
      <c r="CB44" s="8">
        <v>108</v>
      </c>
      <c r="CC44" s="8">
        <v>108</v>
      </c>
      <c r="CD44" s="8">
        <v>108</v>
      </c>
      <c r="CE44" s="8">
        <v>108</v>
      </c>
    </row>
    <row r="45" spans="3:83" ht="17.100000000000001" customHeight="1" x14ac:dyDescent="0.25">
      <c r="C45" s="3" t="s">
        <v>162</v>
      </c>
      <c r="D45" s="70">
        <v>794</v>
      </c>
      <c r="E45" s="70">
        <v>794</v>
      </c>
      <c r="F45" s="8">
        <v>780</v>
      </c>
      <c r="G45" s="3"/>
      <c r="H45" s="8">
        <v>826</v>
      </c>
      <c r="I45" s="8">
        <v>826</v>
      </c>
      <c r="J45" s="8">
        <v>847</v>
      </c>
      <c r="K45" s="8">
        <v>858</v>
      </c>
      <c r="L45" s="8">
        <v>858</v>
      </c>
      <c r="M45" s="8">
        <v>1471</v>
      </c>
      <c r="N45" s="3"/>
      <c r="O45" s="8">
        <v>1483</v>
      </c>
      <c r="P45" s="8">
        <v>1483</v>
      </c>
      <c r="Q45" s="8">
        <v>1391</v>
      </c>
      <c r="R45" s="8">
        <v>1388</v>
      </c>
      <c r="S45" s="8">
        <v>1388</v>
      </c>
      <c r="T45" s="8">
        <v>1412</v>
      </c>
      <c r="U45" s="8"/>
      <c r="V45" s="8">
        <v>1519</v>
      </c>
      <c r="W45" s="8">
        <v>1519</v>
      </c>
      <c r="X45" s="8">
        <v>1649</v>
      </c>
      <c r="Y45" s="8">
        <v>1682</v>
      </c>
      <c r="Z45" s="8">
        <v>1682</v>
      </c>
      <c r="AA45" s="8">
        <v>1780</v>
      </c>
      <c r="AB45" s="3"/>
      <c r="AC45" s="8">
        <v>1822</v>
      </c>
      <c r="AD45" s="8">
        <v>1822</v>
      </c>
      <c r="AE45" s="8">
        <v>1773</v>
      </c>
      <c r="AF45" s="8">
        <v>1745</v>
      </c>
      <c r="AG45" s="8">
        <v>1745</v>
      </c>
      <c r="AH45" s="8">
        <v>1660</v>
      </c>
      <c r="AI45" s="8"/>
      <c r="AJ45" s="8">
        <v>1662</v>
      </c>
      <c r="AK45" s="8">
        <v>1662</v>
      </c>
      <c r="AL45" s="8">
        <v>1595</v>
      </c>
      <c r="AM45" s="8">
        <v>1540</v>
      </c>
      <c r="AN45" s="8">
        <v>1540</v>
      </c>
      <c r="AO45" s="8">
        <v>1455</v>
      </c>
      <c r="AP45" s="8"/>
      <c r="AQ45" s="8">
        <v>1405</v>
      </c>
      <c r="AR45" s="8">
        <v>1405</v>
      </c>
      <c r="AS45" s="8">
        <v>1359</v>
      </c>
      <c r="AT45" s="8">
        <v>1359</v>
      </c>
      <c r="AU45" s="8">
        <v>1359</v>
      </c>
      <c r="AV45" s="8">
        <v>1341</v>
      </c>
      <c r="AW45" s="8"/>
      <c r="AX45" s="8">
        <v>1253</v>
      </c>
      <c r="AY45" s="8">
        <v>1253</v>
      </c>
      <c r="AZ45" s="8">
        <v>1282</v>
      </c>
      <c r="BA45" s="8">
        <v>1194</v>
      </c>
      <c r="BB45" s="8">
        <v>1194</v>
      </c>
      <c r="BC45" s="8">
        <v>1098</v>
      </c>
      <c r="BD45" s="8"/>
      <c r="BE45" s="8">
        <v>1063</v>
      </c>
      <c r="BF45" s="8">
        <v>1063</v>
      </c>
      <c r="BG45" s="8">
        <v>1034</v>
      </c>
      <c r="BH45" s="8">
        <v>986</v>
      </c>
      <c r="BI45" s="8">
        <v>986</v>
      </c>
      <c r="BJ45" s="8">
        <v>486</v>
      </c>
      <c r="BK45" s="8"/>
      <c r="BL45" s="8">
        <v>488.98899999999998</v>
      </c>
      <c r="BM45" s="8">
        <v>488.98899999999998</v>
      </c>
      <c r="BN45" s="8">
        <v>473</v>
      </c>
      <c r="BO45" s="8">
        <v>457</v>
      </c>
      <c r="BP45" s="8">
        <v>457</v>
      </c>
      <c r="BQ45" s="8">
        <v>424</v>
      </c>
      <c r="BR45" s="8"/>
      <c r="BS45" s="8">
        <v>396.78100000000001</v>
      </c>
      <c r="BT45" s="8">
        <v>396.78100000000001</v>
      </c>
      <c r="BU45" s="8">
        <v>445</v>
      </c>
      <c r="BV45" s="8">
        <v>415</v>
      </c>
      <c r="BW45" s="8">
        <v>415</v>
      </c>
      <c r="BX45" s="8">
        <v>391</v>
      </c>
      <c r="BY45" s="8"/>
      <c r="BZ45" s="8">
        <v>391</v>
      </c>
      <c r="CA45" s="8">
        <v>391</v>
      </c>
      <c r="CB45" s="8">
        <v>323</v>
      </c>
      <c r="CC45" s="8">
        <v>319</v>
      </c>
      <c r="CD45" s="8">
        <v>319</v>
      </c>
      <c r="CE45" s="8">
        <v>304</v>
      </c>
    </row>
    <row r="46" spans="3:83" ht="17.100000000000001" customHeight="1" x14ac:dyDescent="0.25">
      <c r="C46" s="48" t="s">
        <v>163</v>
      </c>
      <c r="D46" s="81">
        <v>-75</v>
      </c>
      <c r="E46" s="81">
        <v>-75</v>
      </c>
      <c r="F46" s="49">
        <v>-75</v>
      </c>
      <c r="G46" s="48"/>
      <c r="H46" s="49">
        <v>-69</v>
      </c>
      <c r="I46" s="49">
        <v>-69</v>
      </c>
      <c r="J46" s="49">
        <v>-76</v>
      </c>
      <c r="K46" s="49">
        <v>-71</v>
      </c>
      <c r="L46" s="49">
        <v>-71</v>
      </c>
      <c r="M46" s="49">
        <v>-60</v>
      </c>
      <c r="N46" s="48"/>
      <c r="O46" s="49">
        <v>-82</v>
      </c>
      <c r="P46" s="49">
        <v>-82</v>
      </c>
      <c r="Q46" s="49">
        <v>-98</v>
      </c>
      <c r="R46" s="49">
        <v>-98</v>
      </c>
      <c r="S46" s="49">
        <v>-98</v>
      </c>
      <c r="T46" s="49">
        <v>-102</v>
      </c>
      <c r="U46" s="49"/>
      <c r="V46" s="49">
        <v>-92</v>
      </c>
      <c r="W46" s="49">
        <v>-92</v>
      </c>
      <c r="X46" s="49">
        <v>-151</v>
      </c>
      <c r="Y46" s="49">
        <v>-165</v>
      </c>
      <c r="Z46" s="49">
        <v>-165</v>
      </c>
      <c r="AA46" s="49">
        <v>-148</v>
      </c>
      <c r="AB46" s="48"/>
      <c r="AC46" s="49">
        <v>-155</v>
      </c>
      <c r="AD46" s="49">
        <v>-155</v>
      </c>
      <c r="AE46" s="49">
        <v>-176</v>
      </c>
      <c r="AF46" s="49">
        <v>-153</v>
      </c>
      <c r="AG46" s="49">
        <v>-153</v>
      </c>
      <c r="AH46" s="49">
        <v>-146</v>
      </c>
      <c r="AI46" s="49"/>
      <c r="AJ46" s="49">
        <v>-138</v>
      </c>
      <c r="AK46" s="49">
        <v>-138</v>
      </c>
      <c r="AL46" s="49">
        <v>-146</v>
      </c>
      <c r="AM46" s="49">
        <v>-137</v>
      </c>
      <c r="AN46" s="49">
        <v>-137</v>
      </c>
      <c r="AO46" s="49">
        <v>-153</v>
      </c>
      <c r="AP46" s="49"/>
      <c r="AQ46" s="49">
        <v>-147</v>
      </c>
      <c r="AR46" s="49">
        <v>-147</v>
      </c>
      <c r="AS46" s="49">
        <v>-144</v>
      </c>
      <c r="AT46" s="49">
        <v>-139</v>
      </c>
      <c r="AU46" s="49">
        <v>-139</v>
      </c>
      <c r="AV46" s="49">
        <v>-139</v>
      </c>
      <c r="AW46" s="49"/>
      <c r="AX46" s="49">
        <v>-99</v>
      </c>
      <c r="AY46" s="49">
        <v>-99</v>
      </c>
      <c r="AZ46" s="49">
        <v>-238</v>
      </c>
      <c r="BA46" s="49">
        <v>-229</v>
      </c>
      <c r="BB46" s="49">
        <v>-229</v>
      </c>
      <c r="BC46" s="49">
        <v>-232</v>
      </c>
      <c r="BD46" s="49"/>
      <c r="BE46" s="49">
        <v>-243</v>
      </c>
      <c r="BF46" s="49">
        <v>-243</v>
      </c>
      <c r="BG46" s="49">
        <v>-236</v>
      </c>
      <c r="BH46" s="49">
        <v>-240</v>
      </c>
      <c r="BI46" s="49">
        <v>-240</v>
      </c>
      <c r="BJ46" s="49">
        <v>-224</v>
      </c>
      <c r="BK46" s="49"/>
      <c r="BL46" s="49">
        <v>-219.49100000000001</v>
      </c>
      <c r="BM46" s="49">
        <v>-219.49100000000001</v>
      </c>
      <c r="BN46" s="49">
        <v>-226</v>
      </c>
      <c r="BO46" s="49">
        <v>-222</v>
      </c>
      <c r="BP46" s="49">
        <v>-222</v>
      </c>
      <c r="BQ46" s="49">
        <v>-209</v>
      </c>
      <c r="BR46" s="49"/>
      <c r="BS46" s="49">
        <v>-227.179</v>
      </c>
      <c r="BT46" s="49">
        <v>-227.179</v>
      </c>
      <c r="BU46" s="49">
        <v>-321</v>
      </c>
      <c r="BV46" s="49">
        <v>-241</v>
      </c>
      <c r="BW46" s="49">
        <v>-241</v>
      </c>
      <c r="BX46" s="49">
        <v>-240</v>
      </c>
      <c r="BY46" s="49"/>
      <c r="BZ46" s="49">
        <v>-244</v>
      </c>
      <c r="CA46" s="49">
        <v>-244</v>
      </c>
      <c r="CB46" s="49">
        <v>-222</v>
      </c>
      <c r="CC46" s="49">
        <v>-205</v>
      </c>
      <c r="CD46" s="49">
        <v>-205</v>
      </c>
      <c r="CE46" s="49">
        <v>-196</v>
      </c>
    </row>
    <row r="47" spans="3:83" ht="17.100000000000001" customHeight="1" x14ac:dyDescent="0.25">
      <c r="C47" s="3" t="s">
        <v>164</v>
      </c>
      <c r="D47" s="70">
        <v>884</v>
      </c>
      <c r="E47" s="70">
        <v>884</v>
      </c>
      <c r="F47" s="8">
        <v>870</v>
      </c>
      <c r="G47" s="3"/>
      <c r="H47" s="8">
        <f>SUM(H44:H46)</f>
        <v>922</v>
      </c>
      <c r="I47" s="8">
        <v>922</v>
      </c>
      <c r="J47" s="8">
        <f>SUM(J44:J46)</f>
        <v>936</v>
      </c>
      <c r="K47" s="8">
        <f>SUM(K44:K46)</f>
        <v>952</v>
      </c>
      <c r="L47" s="8">
        <f>SUM(L44:L46)</f>
        <v>952</v>
      </c>
      <c r="M47" s="8">
        <v>1576</v>
      </c>
      <c r="N47" s="3"/>
      <c r="O47" s="8">
        <f>SUM(O44:O46)</f>
        <v>1566</v>
      </c>
      <c r="P47" s="8">
        <f>SUM(P44:P46)</f>
        <v>1566</v>
      </c>
      <c r="Q47" s="8">
        <v>1458</v>
      </c>
      <c r="R47" s="8">
        <v>1455</v>
      </c>
      <c r="S47" s="8">
        <v>1455</v>
      </c>
      <c r="T47" s="8">
        <v>1475</v>
      </c>
      <c r="U47" s="8"/>
      <c r="V47" s="8">
        <v>1592</v>
      </c>
      <c r="W47" s="8">
        <v>1592</v>
      </c>
      <c r="X47" s="8">
        <v>1663</v>
      </c>
      <c r="Y47" s="8">
        <v>1691</v>
      </c>
      <c r="Z47" s="8">
        <v>1691</v>
      </c>
      <c r="AA47" s="8">
        <v>1807</v>
      </c>
      <c r="AB47" s="3"/>
      <c r="AC47" s="8">
        <v>1842</v>
      </c>
      <c r="AD47" s="8">
        <v>1842</v>
      </c>
      <c r="AE47" s="8">
        <v>1772</v>
      </c>
      <c r="AF47" s="8">
        <v>1758</v>
      </c>
      <c r="AG47" s="8">
        <v>1758</v>
      </c>
      <c r="AH47" s="8">
        <v>1694</v>
      </c>
      <c r="AI47" s="8"/>
      <c r="AJ47" s="8">
        <v>1704</v>
      </c>
      <c r="AK47" s="8">
        <v>1704</v>
      </c>
      <c r="AL47" s="8">
        <v>1629</v>
      </c>
      <c r="AM47" s="8">
        <v>1583</v>
      </c>
      <c r="AN47" s="8">
        <v>1583</v>
      </c>
      <c r="AO47" s="8">
        <v>1482</v>
      </c>
      <c r="AP47" s="8"/>
      <c r="AQ47" s="8">
        <v>1438</v>
      </c>
      <c r="AR47" s="8">
        <v>1438</v>
      </c>
      <c r="AS47" s="8">
        <v>1395</v>
      </c>
      <c r="AT47" s="8">
        <v>1400</v>
      </c>
      <c r="AU47" s="8">
        <v>1400</v>
      </c>
      <c r="AV47" s="8">
        <v>1383</v>
      </c>
      <c r="AW47" s="8"/>
      <c r="AX47" s="8">
        <v>1334</v>
      </c>
      <c r="AY47" s="8">
        <v>1334</v>
      </c>
      <c r="AZ47" s="8">
        <v>1224</v>
      </c>
      <c r="BA47" s="8">
        <v>1145</v>
      </c>
      <c r="BB47" s="8">
        <v>1145</v>
      </c>
      <c r="BC47" s="8">
        <v>1046</v>
      </c>
      <c r="BD47" s="8"/>
      <c r="BE47" s="8">
        <v>1000</v>
      </c>
      <c r="BF47" s="8">
        <v>1000</v>
      </c>
      <c r="BG47" s="8">
        <v>978</v>
      </c>
      <c r="BH47" s="8">
        <v>926</v>
      </c>
      <c r="BI47" s="8">
        <v>926</v>
      </c>
      <c r="BJ47" s="8">
        <v>370</v>
      </c>
      <c r="BK47" s="8"/>
      <c r="BL47" s="8">
        <v>377.4</v>
      </c>
      <c r="BM47" s="8">
        <v>377.4</v>
      </c>
      <c r="BN47" s="8">
        <v>355</v>
      </c>
      <c r="BO47" s="8">
        <v>343</v>
      </c>
      <c r="BP47" s="8">
        <v>343</v>
      </c>
      <c r="BQ47" s="8">
        <v>323</v>
      </c>
      <c r="BR47" s="8"/>
      <c r="BS47" s="8">
        <v>277.50400000000002</v>
      </c>
      <c r="BT47" s="8">
        <v>277.50400000000002</v>
      </c>
      <c r="BU47" s="8">
        <v>232</v>
      </c>
      <c r="BV47" s="8">
        <v>282</v>
      </c>
      <c r="BW47" s="8">
        <v>282</v>
      </c>
      <c r="BX47" s="8">
        <v>259</v>
      </c>
      <c r="BY47" s="8"/>
      <c r="BZ47" s="8">
        <v>255</v>
      </c>
      <c r="CA47" s="8">
        <v>255</v>
      </c>
      <c r="CB47" s="8">
        <v>209</v>
      </c>
      <c r="CC47" s="8">
        <v>222</v>
      </c>
      <c r="CD47" s="8">
        <v>222</v>
      </c>
      <c r="CE47" s="8">
        <v>216</v>
      </c>
    </row>
    <row r="48" spans="3:83" ht="17.100000000000001" customHeight="1" x14ac:dyDescent="0.25">
      <c r="C48" s="24" t="s">
        <v>165</v>
      </c>
      <c r="D48" s="74">
        <v>74</v>
      </c>
      <c r="E48" s="74">
        <v>74</v>
      </c>
      <c r="F48" s="25">
        <v>74</v>
      </c>
      <c r="G48" s="24"/>
      <c r="H48" s="25">
        <v>81</v>
      </c>
      <c r="I48" s="25">
        <v>81</v>
      </c>
      <c r="J48" s="25">
        <v>85</v>
      </c>
      <c r="K48" s="25">
        <v>83</v>
      </c>
      <c r="L48" s="25">
        <v>83</v>
      </c>
      <c r="M48" s="25">
        <v>84</v>
      </c>
      <c r="N48" s="24"/>
      <c r="O48" s="25">
        <v>84</v>
      </c>
      <c r="P48" s="25">
        <v>84</v>
      </c>
      <c r="Q48" s="25">
        <v>88</v>
      </c>
      <c r="R48" s="25">
        <v>88</v>
      </c>
      <c r="S48" s="25">
        <v>88</v>
      </c>
      <c r="T48" s="25">
        <v>85</v>
      </c>
      <c r="U48" s="25"/>
      <c r="V48" s="25">
        <v>86</v>
      </c>
      <c r="W48" s="25">
        <v>86</v>
      </c>
      <c r="X48" s="25">
        <v>97</v>
      </c>
      <c r="Y48" s="25">
        <v>96</v>
      </c>
      <c r="Z48" s="25">
        <v>96</v>
      </c>
      <c r="AA48" s="25">
        <v>94</v>
      </c>
      <c r="AB48" s="24"/>
      <c r="AC48" s="25">
        <v>96</v>
      </c>
      <c r="AD48" s="25">
        <v>96</v>
      </c>
      <c r="AE48" s="25">
        <v>96</v>
      </c>
      <c r="AF48" s="25">
        <v>92</v>
      </c>
      <c r="AG48" s="25">
        <v>92</v>
      </c>
      <c r="AH48" s="25">
        <v>114</v>
      </c>
      <c r="AI48" s="25"/>
      <c r="AJ48" s="25">
        <v>110</v>
      </c>
      <c r="AK48" s="25">
        <v>110</v>
      </c>
      <c r="AL48" s="25">
        <v>64</v>
      </c>
      <c r="AM48" s="25">
        <v>61</v>
      </c>
      <c r="AN48" s="25">
        <v>61</v>
      </c>
      <c r="AO48" s="25">
        <v>71</v>
      </c>
      <c r="AP48" s="25"/>
      <c r="AQ48" s="25">
        <v>71</v>
      </c>
      <c r="AR48" s="25">
        <v>71</v>
      </c>
      <c r="AS48" s="25">
        <v>82</v>
      </c>
      <c r="AT48" s="25">
        <v>79</v>
      </c>
      <c r="AU48" s="25">
        <v>79</v>
      </c>
      <c r="AV48" s="25">
        <v>78</v>
      </c>
      <c r="AW48" s="25"/>
      <c r="AX48" s="25">
        <v>37</v>
      </c>
      <c r="AY48" s="25">
        <v>37</v>
      </c>
      <c r="AZ48" s="25">
        <v>34</v>
      </c>
      <c r="BA48" s="25">
        <v>35</v>
      </c>
      <c r="BB48" s="25">
        <v>35</v>
      </c>
      <c r="BC48" s="25">
        <v>0</v>
      </c>
      <c r="BD48" s="25"/>
      <c r="BE48" s="25"/>
      <c r="BF48" s="25"/>
      <c r="BG48" s="25"/>
      <c r="BH48" s="25"/>
      <c r="BI48" s="25"/>
      <c r="BJ48" s="25"/>
      <c r="BK48" s="25"/>
      <c r="BL48" s="25"/>
      <c r="BM48" s="25"/>
      <c r="BN48" s="25"/>
      <c r="BO48" s="25"/>
      <c r="BP48" s="25"/>
      <c r="BQ48" s="25"/>
      <c r="BR48" s="25"/>
      <c r="BS48" s="25"/>
      <c r="BT48" s="25"/>
      <c r="BU48" s="25"/>
      <c r="BV48" s="25"/>
      <c r="BW48" s="25"/>
      <c r="BX48" s="25"/>
      <c r="BY48" s="25"/>
      <c r="BZ48" s="25"/>
      <c r="CA48" s="25"/>
      <c r="CB48" s="25"/>
      <c r="CC48" s="25"/>
      <c r="CD48" s="25"/>
      <c r="CE48" s="25"/>
    </row>
    <row r="49" spans="3:83" s="26" customFormat="1" ht="17.100000000000001" customHeight="1" x14ac:dyDescent="0.25">
      <c r="C49" s="19" t="s">
        <v>37</v>
      </c>
      <c r="D49" s="73">
        <v>958</v>
      </c>
      <c r="E49" s="73">
        <v>958</v>
      </c>
      <c r="F49" s="20">
        <v>944</v>
      </c>
      <c r="G49" s="19"/>
      <c r="H49" s="20">
        <f>SUM(H47:H48)</f>
        <v>1003</v>
      </c>
      <c r="I49" s="20">
        <v>1003</v>
      </c>
      <c r="J49" s="20">
        <f>+J47+J48</f>
        <v>1021</v>
      </c>
      <c r="K49" s="20">
        <f>+K47+K48</f>
        <v>1035</v>
      </c>
      <c r="L49" s="20">
        <f>+L47+L48</f>
        <v>1035</v>
      </c>
      <c r="M49" s="20">
        <v>1660</v>
      </c>
      <c r="N49" s="19"/>
      <c r="O49" s="20">
        <f>SUM(O47:O48)</f>
        <v>1650</v>
      </c>
      <c r="P49" s="20">
        <f>SUM(P47:P48)</f>
        <v>1650</v>
      </c>
      <c r="Q49" s="20">
        <f>SUM(Q47:Q48)</f>
        <v>1546</v>
      </c>
      <c r="R49" s="20">
        <f t="shared" ref="R49:S49" si="26">SUM(R47:R48)</f>
        <v>1543</v>
      </c>
      <c r="S49" s="20">
        <f t="shared" si="26"/>
        <v>1543</v>
      </c>
      <c r="T49" s="20">
        <f>SUM(T47:T48)</f>
        <v>1560</v>
      </c>
      <c r="U49" s="20"/>
      <c r="V49" s="20">
        <f>SUM(V47:V48)</f>
        <v>1678</v>
      </c>
      <c r="W49" s="20">
        <f>SUM(W47:W48)</f>
        <v>1678</v>
      </c>
      <c r="X49" s="20">
        <f>SUM(X47:X48)</f>
        <v>1760</v>
      </c>
      <c r="Y49" s="20">
        <v>1787</v>
      </c>
      <c r="Z49" s="20">
        <v>1787</v>
      </c>
      <c r="AA49" s="20">
        <v>1901</v>
      </c>
      <c r="AB49" s="19"/>
      <c r="AC49" s="20">
        <v>1938</v>
      </c>
      <c r="AD49" s="20">
        <v>1938</v>
      </c>
      <c r="AE49" s="20">
        <v>1868</v>
      </c>
      <c r="AF49" s="20">
        <v>1859</v>
      </c>
      <c r="AG49" s="20">
        <v>1859</v>
      </c>
      <c r="AH49" s="20">
        <v>1808</v>
      </c>
      <c r="AI49" s="20"/>
      <c r="AJ49" s="20">
        <v>1814</v>
      </c>
      <c r="AK49" s="20">
        <v>1814</v>
      </c>
      <c r="AL49" s="20">
        <v>1693</v>
      </c>
      <c r="AM49" s="20">
        <v>1644</v>
      </c>
      <c r="AN49" s="20">
        <v>1644</v>
      </c>
      <c r="AO49" s="20">
        <v>1553</v>
      </c>
      <c r="AP49" s="20"/>
      <c r="AQ49" s="20">
        <v>1509</v>
      </c>
      <c r="AR49" s="20">
        <v>1509</v>
      </c>
      <c r="AS49" s="20">
        <v>1477</v>
      </c>
      <c r="AT49" s="20">
        <v>1479</v>
      </c>
      <c r="AU49" s="20">
        <v>1479</v>
      </c>
      <c r="AV49" s="20">
        <v>1461</v>
      </c>
      <c r="AW49" s="20"/>
      <c r="AX49" s="20">
        <v>1371</v>
      </c>
      <c r="AY49" s="20">
        <v>1371</v>
      </c>
      <c r="AZ49" s="20">
        <v>1258</v>
      </c>
      <c r="BA49" s="20">
        <v>1180</v>
      </c>
      <c r="BB49" s="20">
        <v>1180</v>
      </c>
      <c r="BC49" s="20">
        <v>1046</v>
      </c>
      <c r="BD49" s="20"/>
      <c r="BE49" s="20">
        <v>1000</v>
      </c>
      <c r="BF49" s="20">
        <v>1000</v>
      </c>
      <c r="BG49" s="20">
        <v>978</v>
      </c>
      <c r="BH49" s="20">
        <v>926</v>
      </c>
      <c r="BI49" s="20">
        <v>926</v>
      </c>
      <c r="BJ49" s="20">
        <v>370</v>
      </c>
      <c r="BK49" s="20"/>
      <c r="BL49" s="20">
        <v>377.4</v>
      </c>
      <c r="BM49" s="20">
        <v>377.4</v>
      </c>
      <c r="BN49" s="20">
        <v>355</v>
      </c>
      <c r="BO49" s="20">
        <v>343</v>
      </c>
      <c r="BP49" s="20">
        <v>343</v>
      </c>
      <c r="BQ49" s="20">
        <v>323</v>
      </c>
      <c r="BR49" s="20"/>
      <c r="BS49" s="20">
        <v>277.50400000000002</v>
      </c>
      <c r="BT49" s="20">
        <v>277.50400000000002</v>
      </c>
      <c r="BU49" s="20">
        <v>232</v>
      </c>
      <c r="BV49" s="20">
        <v>282</v>
      </c>
      <c r="BW49" s="20">
        <v>282</v>
      </c>
      <c r="BX49" s="20">
        <v>259</v>
      </c>
      <c r="BY49" s="20"/>
      <c r="BZ49" s="20">
        <v>255</v>
      </c>
      <c r="CA49" s="20">
        <v>255</v>
      </c>
      <c r="CB49" s="20">
        <v>209</v>
      </c>
      <c r="CC49" s="20">
        <v>222</v>
      </c>
      <c r="CD49" s="20">
        <v>222</v>
      </c>
      <c r="CE49" s="20">
        <v>216</v>
      </c>
    </row>
    <row r="50" spans="3:83" ht="4.3499999999999996" customHeight="1" x14ac:dyDescent="0.25">
      <c r="C50" s="3"/>
      <c r="D50" s="70"/>
      <c r="E50" s="70"/>
      <c r="F50" s="8"/>
      <c r="G50" s="3"/>
      <c r="H50" s="8"/>
      <c r="I50" s="8"/>
      <c r="J50" s="8"/>
      <c r="K50" s="8"/>
      <c r="L50" s="8"/>
      <c r="M50" s="8"/>
      <c r="N50" s="3"/>
      <c r="O50" s="8"/>
      <c r="P50" s="8"/>
      <c r="Q50" s="8"/>
      <c r="R50" s="8"/>
      <c r="S50" s="8"/>
      <c r="T50" s="8"/>
      <c r="U50" s="8"/>
      <c r="V50" s="8"/>
      <c r="W50" s="8"/>
      <c r="X50" s="8"/>
      <c r="Y50" s="8"/>
      <c r="Z50" s="8"/>
      <c r="AA50" s="8"/>
      <c r="AB50" s="3"/>
      <c r="AC50" s="8"/>
      <c r="AD50" s="8"/>
      <c r="AE50" s="8"/>
      <c r="AF50" s="8"/>
      <c r="AG50" s="8"/>
      <c r="AH50" s="8"/>
      <c r="AI50" s="8"/>
      <c r="AJ50" s="8"/>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c r="BQ50" s="8"/>
      <c r="BR50" s="8"/>
      <c r="BS50" s="8"/>
      <c r="BT50" s="8"/>
      <c r="BU50" s="8"/>
      <c r="BV50" s="8"/>
      <c r="BW50" s="8"/>
      <c r="BX50" s="8"/>
      <c r="BY50" s="8"/>
      <c r="BZ50" s="8"/>
      <c r="CA50" s="8"/>
      <c r="CB50" s="8"/>
      <c r="CC50" s="8"/>
      <c r="CD50" s="8"/>
      <c r="CE50" s="8"/>
    </row>
    <row r="51" spans="3:83" ht="17.100000000000001" customHeight="1" x14ac:dyDescent="0.25">
      <c r="C51" s="3" t="s">
        <v>166</v>
      </c>
      <c r="D51" s="70">
        <v>15</v>
      </c>
      <c r="E51" s="70">
        <v>15</v>
      </c>
      <c r="F51" s="8">
        <v>15</v>
      </c>
      <c r="G51" s="3"/>
      <c r="H51" s="8">
        <v>14</v>
      </c>
      <c r="I51" s="8">
        <v>14</v>
      </c>
      <c r="J51" s="8">
        <v>17</v>
      </c>
      <c r="K51" s="8">
        <v>17</v>
      </c>
      <c r="L51" s="8">
        <v>17</v>
      </c>
      <c r="M51" s="8">
        <v>17</v>
      </c>
      <c r="N51" s="3"/>
      <c r="O51" s="8">
        <v>21</v>
      </c>
      <c r="P51" s="8">
        <v>21</v>
      </c>
      <c r="Q51" s="8">
        <v>24</v>
      </c>
      <c r="R51" s="8">
        <v>13</v>
      </c>
      <c r="S51" s="8">
        <v>13</v>
      </c>
      <c r="T51" s="8">
        <v>31</v>
      </c>
      <c r="U51" s="8"/>
      <c r="V51" s="8">
        <v>59</v>
      </c>
      <c r="W51" s="8">
        <v>59</v>
      </c>
      <c r="X51" s="8">
        <v>47</v>
      </c>
      <c r="Y51" s="8">
        <v>55</v>
      </c>
      <c r="Z51" s="8">
        <v>55</v>
      </c>
      <c r="AA51" s="8">
        <v>60</v>
      </c>
      <c r="AB51" s="3"/>
      <c r="AC51" s="8">
        <v>23</v>
      </c>
      <c r="AD51" s="8">
        <v>23</v>
      </c>
      <c r="AE51" s="8">
        <v>91</v>
      </c>
      <c r="AF51" s="8">
        <v>101</v>
      </c>
      <c r="AG51" s="8">
        <v>101</v>
      </c>
      <c r="AH51" s="8">
        <v>112</v>
      </c>
      <c r="AI51" s="8"/>
      <c r="AJ51" s="8">
        <v>85</v>
      </c>
      <c r="AK51" s="8">
        <v>85</v>
      </c>
      <c r="AL51" s="8">
        <v>109</v>
      </c>
      <c r="AM51" s="8">
        <v>112</v>
      </c>
      <c r="AN51" s="8">
        <v>112</v>
      </c>
      <c r="AO51" s="8">
        <v>134</v>
      </c>
      <c r="AP51" s="8"/>
      <c r="AQ51" s="8">
        <v>147</v>
      </c>
      <c r="AR51" s="8">
        <v>147</v>
      </c>
      <c r="AS51" s="8">
        <v>128</v>
      </c>
      <c r="AT51" s="8">
        <v>49</v>
      </c>
      <c r="AU51" s="8">
        <v>49</v>
      </c>
      <c r="AV51" s="8">
        <v>29</v>
      </c>
      <c r="AW51" s="8"/>
      <c r="AX51" s="8">
        <v>64</v>
      </c>
      <c r="AY51" s="8">
        <v>64</v>
      </c>
      <c r="AZ51" s="8">
        <v>116</v>
      </c>
      <c r="BA51" s="8">
        <v>113</v>
      </c>
      <c r="BB51" s="8">
        <v>113</v>
      </c>
      <c r="BC51" s="8">
        <v>132</v>
      </c>
      <c r="BD51" s="8"/>
      <c r="BE51" s="8">
        <v>127</v>
      </c>
      <c r="BF51" s="8">
        <v>127</v>
      </c>
      <c r="BG51" s="8">
        <v>128</v>
      </c>
      <c r="BH51" s="8">
        <v>131</v>
      </c>
      <c r="BI51" s="8">
        <v>131</v>
      </c>
      <c r="BJ51" s="8">
        <v>150</v>
      </c>
      <c r="BK51" s="8"/>
      <c r="BL51" s="8">
        <v>150.19900000000001</v>
      </c>
      <c r="BM51" s="8">
        <v>150.19900000000001</v>
      </c>
      <c r="BN51" s="8">
        <v>154</v>
      </c>
      <c r="BO51" s="8">
        <v>134</v>
      </c>
      <c r="BP51" s="8">
        <v>134</v>
      </c>
      <c r="BQ51" s="8">
        <v>138</v>
      </c>
      <c r="BR51" s="8"/>
      <c r="BS51" s="8">
        <v>171.315</v>
      </c>
      <c r="BT51" s="8">
        <v>171.315</v>
      </c>
      <c r="BU51" s="8"/>
      <c r="BV51" s="8"/>
      <c r="BW51" s="8"/>
      <c r="BX51" s="8"/>
      <c r="BY51" s="8"/>
      <c r="BZ51" s="8">
        <v>113</v>
      </c>
      <c r="CA51" s="8">
        <v>113</v>
      </c>
      <c r="CB51" s="8"/>
      <c r="CC51" s="8"/>
      <c r="CD51" s="8"/>
      <c r="CE51" s="8"/>
    </row>
    <row r="52" spans="3:83" ht="17.100000000000001" customHeight="1" x14ac:dyDescent="0.25">
      <c r="C52" s="3" t="s">
        <v>167</v>
      </c>
      <c r="D52" s="70">
        <v>34</v>
      </c>
      <c r="E52" s="70">
        <v>34</v>
      </c>
      <c r="F52" s="8">
        <v>34</v>
      </c>
      <c r="G52" s="3"/>
      <c r="H52" s="8">
        <v>35</v>
      </c>
      <c r="I52" s="8">
        <v>35</v>
      </c>
      <c r="J52" s="8">
        <v>31</v>
      </c>
      <c r="K52" s="8">
        <v>32</v>
      </c>
      <c r="L52" s="8">
        <v>32</v>
      </c>
      <c r="M52" s="8">
        <v>32</v>
      </c>
      <c r="N52" s="3"/>
      <c r="O52" s="8">
        <v>43</v>
      </c>
      <c r="P52" s="8">
        <v>43</v>
      </c>
      <c r="Q52" s="8">
        <v>46</v>
      </c>
      <c r="R52" s="8">
        <v>57</v>
      </c>
      <c r="S52" s="8">
        <v>57</v>
      </c>
      <c r="T52" s="8">
        <v>69</v>
      </c>
      <c r="U52" s="8"/>
      <c r="V52" s="8">
        <v>31</v>
      </c>
      <c r="W52" s="8">
        <v>31</v>
      </c>
      <c r="X52" s="8">
        <v>38</v>
      </c>
      <c r="Y52" s="8">
        <v>38</v>
      </c>
      <c r="Z52" s="8">
        <v>38</v>
      </c>
      <c r="AA52" s="8">
        <v>37</v>
      </c>
      <c r="AB52" s="3"/>
      <c r="AC52" s="8">
        <v>38</v>
      </c>
      <c r="AD52" s="8">
        <v>38</v>
      </c>
      <c r="AE52" s="8">
        <v>41</v>
      </c>
      <c r="AF52" s="8">
        <v>41</v>
      </c>
      <c r="AG52" s="8">
        <v>41</v>
      </c>
      <c r="AH52" s="8">
        <v>42</v>
      </c>
      <c r="AI52" s="8"/>
      <c r="AJ52" s="8">
        <v>41</v>
      </c>
      <c r="AK52" s="8">
        <v>41</v>
      </c>
      <c r="AL52" s="8">
        <v>33</v>
      </c>
      <c r="AM52" s="8">
        <v>32</v>
      </c>
      <c r="AN52" s="8">
        <v>32</v>
      </c>
      <c r="AO52" s="8">
        <v>32</v>
      </c>
      <c r="AP52" s="8"/>
      <c r="AQ52" s="8">
        <v>34</v>
      </c>
      <c r="AR52" s="8">
        <v>34</v>
      </c>
      <c r="AS52" s="8">
        <v>29</v>
      </c>
      <c r="AT52" s="8">
        <v>31</v>
      </c>
      <c r="AU52" s="8">
        <v>31</v>
      </c>
      <c r="AV52" s="8">
        <v>31</v>
      </c>
      <c r="AW52" s="8"/>
      <c r="AX52" s="8">
        <v>33</v>
      </c>
      <c r="AY52" s="8">
        <v>33</v>
      </c>
      <c r="AZ52" s="8">
        <v>36</v>
      </c>
      <c r="BA52" s="8">
        <v>27</v>
      </c>
      <c r="BB52" s="8">
        <v>27</v>
      </c>
      <c r="BC52" s="8">
        <v>19</v>
      </c>
      <c r="BD52" s="8"/>
      <c r="BE52" s="8">
        <v>17</v>
      </c>
      <c r="BF52" s="8">
        <v>17</v>
      </c>
      <c r="BG52" s="8">
        <v>21</v>
      </c>
      <c r="BH52" s="8">
        <v>22</v>
      </c>
      <c r="BI52" s="8">
        <v>22</v>
      </c>
      <c r="BJ52" s="8">
        <v>19</v>
      </c>
      <c r="BK52" s="8"/>
      <c r="BL52" s="8">
        <v>14.455</v>
      </c>
      <c r="BM52" s="8">
        <v>14.455</v>
      </c>
      <c r="BN52" s="8">
        <v>16</v>
      </c>
      <c r="BO52" s="8">
        <v>19</v>
      </c>
      <c r="BP52" s="8">
        <v>19</v>
      </c>
      <c r="BQ52" s="8">
        <v>19</v>
      </c>
      <c r="BR52" s="8"/>
      <c r="BS52" s="8">
        <v>24.000058132109</v>
      </c>
      <c r="BT52" s="8">
        <v>24.000058132109</v>
      </c>
      <c r="BU52" s="8"/>
      <c r="BV52" s="8"/>
      <c r="BW52" s="8"/>
      <c r="BX52" s="8"/>
      <c r="BY52" s="8"/>
      <c r="BZ52" s="8">
        <v>25</v>
      </c>
      <c r="CA52" s="8">
        <v>25</v>
      </c>
      <c r="CB52" s="8"/>
      <c r="CC52" s="8"/>
      <c r="CD52" s="8"/>
      <c r="CE52" s="8"/>
    </row>
    <row r="53" spans="3:83" ht="17.100000000000001" customHeight="1" x14ac:dyDescent="0.25">
      <c r="C53" s="3" t="s">
        <v>168</v>
      </c>
      <c r="D53" s="70">
        <v>39</v>
      </c>
      <c r="E53" s="70">
        <v>39</v>
      </c>
      <c r="F53" s="8">
        <v>37</v>
      </c>
      <c r="G53" s="3"/>
      <c r="H53" s="8">
        <v>40</v>
      </c>
      <c r="I53" s="8">
        <v>40</v>
      </c>
      <c r="J53" s="8">
        <v>35</v>
      </c>
      <c r="K53" s="8">
        <v>35</v>
      </c>
      <c r="L53" s="8">
        <v>35</v>
      </c>
      <c r="M53" s="8">
        <v>37</v>
      </c>
      <c r="N53" s="3"/>
      <c r="O53" s="8">
        <v>36</v>
      </c>
      <c r="P53" s="8">
        <v>36</v>
      </c>
      <c r="Q53" s="8">
        <v>46</v>
      </c>
      <c r="R53" s="8">
        <v>44</v>
      </c>
      <c r="S53" s="8">
        <v>44</v>
      </c>
      <c r="T53" s="8">
        <v>34</v>
      </c>
      <c r="U53" s="8"/>
      <c r="V53" s="8">
        <v>54</v>
      </c>
      <c r="W53" s="8">
        <v>54</v>
      </c>
      <c r="X53" s="8">
        <v>64</v>
      </c>
      <c r="Y53" s="8">
        <v>65</v>
      </c>
      <c r="Z53" s="8">
        <v>65</v>
      </c>
      <c r="AA53" s="8">
        <v>95</v>
      </c>
      <c r="AB53" s="3"/>
      <c r="AC53" s="8">
        <v>110</v>
      </c>
      <c r="AD53" s="8">
        <v>110</v>
      </c>
      <c r="AE53" s="8">
        <v>126</v>
      </c>
      <c r="AF53" s="8">
        <v>125</v>
      </c>
      <c r="AG53" s="8">
        <v>125</v>
      </c>
      <c r="AH53" s="8">
        <v>127</v>
      </c>
      <c r="AI53" s="8"/>
      <c r="AJ53" s="8">
        <v>137</v>
      </c>
      <c r="AK53" s="8">
        <v>137</v>
      </c>
      <c r="AL53" s="8">
        <v>134</v>
      </c>
      <c r="AM53" s="8">
        <v>135</v>
      </c>
      <c r="AN53" s="8">
        <v>135</v>
      </c>
      <c r="AO53" s="8">
        <v>127</v>
      </c>
      <c r="AP53" s="8"/>
      <c r="AQ53" s="8">
        <v>130</v>
      </c>
      <c r="AR53" s="8">
        <v>130</v>
      </c>
      <c r="AS53" s="8">
        <v>154</v>
      </c>
      <c r="AT53" s="8">
        <v>163</v>
      </c>
      <c r="AU53" s="8">
        <v>163</v>
      </c>
      <c r="AV53" s="8">
        <v>165</v>
      </c>
      <c r="AW53" s="8"/>
      <c r="AX53" s="8">
        <v>137</v>
      </c>
      <c r="AY53" s="8">
        <v>137</v>
      </c>
      <c r="AZ53" s="8">
        <v>142</v>
      </c>
      <c r="BA53" s="8">
        <v>138</v>
      </c>
      <c r="BB53" s="8">
        <v>138</v>
      </c>
      <c r="BC53" s="8">
        <v>115</v>
      </c>
      <c r="BD53" s="8"/>
      <c r="BE53" s="8">
        <v>118</v>
      </c>
      <c r="BF53" s="8">
        <v>118</v>
      </c>
      <c r="BG53" s="8">
        <v>161</v>
      </c>
      <c r="BH53" s="8">
        <v>158</v>
      </c>
      <c r="BI53" s="8">
        <v>158</v>
      </c>
      <c r="BJ53" s="8">
        <v>164</v>
      </c>
      <c r="BK53" s="8"/>
      <c r="BL53" s="8">
        <v>0</v>
      </c>
      <c r="BM53" s="8">
        <v>0</v>
      </c>
      <c r="BN53" s="8">
        <v>0</v>
      </c>
      <c r="BO53" s="8">
        <v>0</v>
      </c>
      <c r="BP53" s="8">
        <v>0</v>
      </c>
      <c r="BQ53" s="8">
        <v>0</v>
      </c>
      <c r="BR53" s="8"/>
      <c r="BS53" s="8">
        <v>0</v>
      </c>
      <c r="BT53" s="8">
        <v>0</v>
      </c>
      <c r="BU53" s="8">
        <v>0</v>
      </c>
      <c r="BV53" s="8">
        <v>0</v>
      </c>
      <c r="BW53" s="8">
        <v>0</v>
      </c>
      <c r="BX53" s="8">
        <v>0</v>
      </c>
      <c r="BY53" s="8"/>
      <c r="BZ53" s="8">
        <v>5</v>
      </c>
      <c r="CA53" s="8">
        <v>5</v>
      </c>
      <c r="CB53" s="8">
        <v>0</v>
      </c>
      <c r="CC53" s="8">
        <v>0</v>
      </c>
      <c r="CD53" s="8">
        <v>0</v>
      </c>
      <c r="CE53" s="8">
        <v>0</v>
      </c>
    </row>
    <row r="54" spans="3:83" ht="17.100000000000001" customHeight="1" x14ac:dyDescent="0.25">
      <c r="C54" s="3" t="s">
        <v>169</v>
      </c>
      <c r="D54" s="70">
        <v>80</v>
      </c>
      <c r="E54" s="70">
        <v>80</v>
      </c>
      <c r="F54" s="8">
        <v>80</v>
      </c>
      <c r="G54" s="3"/>
      <c r="H54" s="8">
        <v>86</v>
      </c>
      <c r="I54" s="8">
        <v>86</v>
      </c>
      <c r="J54" s="8">
        <v>86</v>
      </c>
      <c r="K54" s="8">
        <v>86</v>
      </c>
      <c r="L54" s="8">
        <v>86</v>
      </c>
      <c r="M54" s="8">
        <v>93</v>
      </c>
      <c r="N54" s="3"/>
      <c r="O54" s="8">
        <v>93</v>
      </c>
      <c r="P54" s="8">
        <v>93</v>
      </c>
      <c r="Q54" s="8">
        <v>93</v>
      </c>
      <c r="R54" s="8">
        <v>92</v>
      </c>
      <c r="S54" s="8">
        <v>92</v>
      </c>
      <c r="T54" s="8">
        <v>99</v>
      </c>
      <c r="U54" s="8"/>
      <c r="V54" s="8">
        <v>99</v>
      </c>
      <c r="W54" s="8">
        <v>99</v>
      </c>
      <c r="X54" s="8">
        <v>99</v>
      </c>
      <c r="Y54" s="8">
        <v>99</v>
      </c>
      <c r="Z54" s="8">
        <v>99</v>
      </c>
      <c r="AA54" s="8">
        <v>105</v>
      </c>
      <c r="AB54" s="3"/>
      <c r="AC54" s="8">
        <v>105</v>
      </c>
      <c r="AD54" s="8">
        <v>105</v>
      </c>
      <c r="AE54" s="8">
        <v>105</v>
      </c>
      <c r="AF54" s="8">
        <v>105</v>
      </c>
      <c r="AG54" s="8">
        <v>105</v>
      </c>
      <c r="AH54" s="8">
        <v>0</v>
      </c>
      <c r="AI54" s="8"/>
      <c r="AJ54" s="8">
        <v>0</v>
      </c>
      <c r="AK54" s="8">
        <v>0</v>
      </c>
      <c r="AL54" s="8">
        <v>0</v>
      </c>
      <c r="AM54" s="8">
        <v>0</v>
      </c>
      <c r="AN54" s="8">
        <v>0</v>
      </c>
      <c r="AO54" s="8">
        <v>0</v>
      </c>
      <c r="AP54" s="8"/>
      <c r="AQ54" s="8"/>
      <c r="AR54" s="8"/>
      <c r="AS54" s="8">
        <v>0</v>
      </c>
      <c r="AT54" s="8">
        <v>0</v>
      </c>
      <c r="AU54" s="8">
        <v>0</v>
      </c>
      <c r="AV54" s="8">
        <v>0</v>
      </c>
      <c r="AW54" s="8"/>
      <c r="AX54" s="8">
        <v>0</v>
      </c>
      <c r="AY54" s="8">
        <v>0</v>
      </c>
      <c r="AZ54" s="8">
        <v>0</v>
      </c>
      <c r="BA54" s="8">
        <v>0</v>
      </c>
      <c r="BB54" s="8">
        <v>0</v>
      </c>
      <c r="BC54" s="8">
        <v>0</v>
      </c>
      <c r="BD54" s="8"/>
      <c r="BE54" s="8">
        <v>24</v>
      </c>
      <c r="BF54" s="8">
        <v>24</v>
      </c>
      <c r="BG54" s="8">
        <v>24</v>
      </c>
      <c r="BH54" s="8">
        <v>23</v>
      </c>
      <c r="BI54" s="8">
        <v>23</v>
      </c>
      <c r="BJ54" s="8">
        <v>0</v>
      </c>
      <c r="BK54" s="8"/>
      <c r="BL54" s="8">
        <v>0</v>
      </c>
      <c r="BM54" s="8">
        <v>0</v>
      </c>
      <c r="BN54" s="8"/>
      <c r="BO54" s="8">
        <v>0</v>
      </c>
      <c r="BP54" s="8">
        <v>0</v>
      </c>
      <c r="BQ54" s="8"/>
      <c r="BR54" s="8"/>
      <c r="BS54" s="8">
        <v>0</v>
      </c>
      <c r="BT54" s="8">
        <v>0</v>
      </c>
      <c r="BU54" s="8"/>
      <c r="BV54" s="8"/>
      <c r="BW54" s="8"/>
      <c r="BX54" s="8"/>
      <c r="BY54" s="8"/>
      <c r="BZ54" s="8">
        <v>33</v>
      </c>
      <c r="CA54" s="8">
        <v>33</v>
      </c>
      <c r="CB54" s="8"/>
      <c r="CC54" s="8"/>
      <c r="CD54" s="8"/>
      <c r="CE54" s="8"/>
    </row>
    <row r="55" spans="3:83" ht="17.100000000000001" customHeight="1" x14ac:dyDescent="0.25">
      <c r="C55" s="3" t="s">
        <v>170</v>
      </c>
      <c r="D55" s="70">
        <v>90</v>
      </c>
      <c r="E55" s="70">
        <v>90</v>
      </c>
      <c r="F55" s="8">
        <v>92</v>
      </c>
      <c r="G55" s="3"/>
      <c r="H55" s="8">
        <v>99</v>
      </c>
      <c r="I55" s="8">
        <v>99</v>
      </c>
      <c r="J55" s="8">
        <v>88</v>
      </c>
      <c r="K55" s="8">
        <v>85</v>
      </c>
      <c r="L55" s="8">
        <v>85</v>
      </c>
      <c r="M55" s="8">
        <v>81</v>
      </c>
      <c r="N55" s="3"/>
      <c r="O55" s="8">
        <v>73</v>
      </c>
      <c r="P55" s="8">
        <v>73</v>
      </c>
      <c r="Q55" s="8">
        <v>70</v>
      </c>
      <c r="R55" s="8">
        <v>117</v>
      </c>
      <c r="S55" s="8">
        <v>117</v>
      </c>
      <c r="T55" s="8">
        <v>117</v>
      </c>
      <c r="U55" s="8"/>
      <c r="V55" s="8">
        <v>95</v>
      </c>
      <c r="W55" s="8">
        <v>95</v>
      </c>
      <c r="X55" s="8">
        <v>88</v>
      </c>
      <c r="Y55" s="8">
        <v>78</v>
      </c>
      <c r="Z55" s="8">
        <v>78</v>
      </c>
      <c r="AA55" s="8">
        <v>79</v>
      </c>
      <c r="AB55" s="3"/>
      <c r="AC55" s="8">
        <v>81</v>
      </c>
      <c r="AD55" s="8">
        <v>81</v>
      </c>
      <c r="AE55" s="8">
        <v>74</v>
      </c>
      <c r="AF55" s="8">
        <v>78</v>
      </c>
      <c r="AG55" s="8">
        <v>78</v>
      </c>
      <c r="AH55" s="8">
        <v>79</v>
      </c>
      <c r="AI55" s="8"/>
      <c r="AJ55" s="8">
        <v>85</v>
      </c>
      <c r="AK55" s="8">
        <v>85</v>
      </c>
      <c r="AL55" s="8">
        <v>90</v>
      </c>
      <c r="AM55" s="8">
        <v>90</v>
      </c>
      <c r="AN55" s="8">
        <v>90</v>
      </c>
      <c r="AO55" s="8">
        <v>79</v>
      </c>
      <c r="AP55" s="8"/>
      <c r="AQ55" s="8">
        <v>84</v>
      </c>
      <c r="AR55" s="8">
        <v>84</v>
      </c>
      <c r="AS55" s="8">
        <v>85</v>
      </c>
      <c r="AT55" s="8">
        <v>88</v>
      </c>
      <c r="AU55" s="8">
        <v>88</v>
      </c>
      <c r="AV55" s="8">
        <v>91</v>
      </c>
      <c r="AW55" s="8"/>
      <c r="AX55" s="8">
        <v>96</v>
      </c>
      <c r="AY55" s="8">
        <v>96</v>
      </c>
      <c r="AZ55" s="8">
        <v>88</v>
      </c>
      <c r="BA55" s="8">
        <v>90</v>
      </c>
      <c r="BB55" s="8">
        <v>90</v>
      </c>
      <c r="BC55" s="8">
        <v>72</v>
      </c>
      <c r="BD55" s="8"/>
      <c r="BE55" s="8">
        <v>4</v>
      </c>
      <c r="BF55" s="8">
        <v>4</v>
      </c>
      <c r="BG55" s="8">
        <v>0</v>
      </c>
      <c r="BH55" s="8">
        <v>0</v>
      </c>
      <c r="BI55" s="8">
        <v>0</v>
      </c>
      <c r="BJ55" s="8">
        <v>0</v>
      </c>
      <c r="BK55" s="8"/>
      <c r="BL55" s="8">
        <v>2.702</v>
      </c>
      <c r="BM55" s="8">
        <v>2.702</v>
      </c>
      <c r="BN55" s="8">
        <v>0</v>
      </c>
      <c r="BO55" s="8">
        <v>0</v>
      </c>
      <c r="BP55" s="8">
        <v>0</v>
      </c>
      <c r="BQ55" s="8">
        <v>0</v>
      </c>
      <c r="BR55" s="8"/>
      <c r="BS55" s="8">
        <v>0</v>
      </c>
      <c r="BT55" s="8"/>
      <c r="BU55" s="8"/>
      <c r="BV55" s="8"/>
      <c r="BW55" s="8"/>
      <c r="BX55" s="8"/>
      <c r="BY55" s="8"/>
      <c r="BZ55" s="8">
        <v>0</v>
      </c>
      <c r="CA55" s="8"/>
      <c r="CB55" s="8"/>
      <c r="CC55" s="8"/>
      <c r="CD55" s="8"/>
      <c r="CE55" s="8"/>
    </row>
    <row r="56" spans="3:83" ht="17.100000000000001" customHeight="1" x14ac:dyDescent="0.25">
      <c r="C56" s="133" t="s">
        <v>213</v>
      </c>
      <c r="D56" s="74">
        <v>947</v>
      </c>
      <c r="E56" s="74">
        <v>947</v>
      </c>
      <c r="F56" s="25">
        <v>941</v>
      </c>
      <c r="G56" s="24"/>
      <c r="H56" s="25">
        <v>841</v>
      </c>
      <c r="I56" s="25">
        <v>841</v>
      </c>
      <c r="J56" s="25">
        <v>1129</v>
      </c>
      <c r="K56" s="25">
        <v>1141</v>
      </c>
      <c r="L56" s="25">
        <v>1141</v>
      </c>
      <c r="M56" s="25">
        <v>1084</v>
      </c>
      <c r="N56" s="24"/>
      <c r="O56" s="25">
        <v>1046</v>
      </c>
      <c r="P56" s="25">
        <v>1046</v>
      </c>
      <c r="Q56" s="25">
        <v>994</v>
      </c>
      <c r="R56" s="25">
        <v>1015</v>
      </c>
      <c r="S56" s="25">
        <v>1015</v>
      </c>
      <c r="T56" s="25">
        <v>1039</v>
      </c>
      <c r="U56" s="25"/>
      <c r="V56" s="25">
        <v>907</v>
      </c>
      <c r="W56" s="25">
        <v>907</v>
      </c>
      <c r="X56" s="25">
        <f>1335-357</f>
        <v>978</v>
      </c>
      <c r="Y56" s="25">
        <f>1312-334</f>
        <v>978</v>
      </c>
      <c r="Z56" s="25">
        <f>1312-334</f>
        <v>978</v>
      </c>
      <c r="AA56" s="25">
        <f>1137-218</f>
        <v>919</v>
      </c>
      <c r="AB56" s="24"/>
      <c r="AC56" s="25">
        <v>742</v>
      </c>
      <c r="AD56" s="25">
        <v>742</v>
      </c>
      <c r="AE56" s="25">
        <v>802</v>
      </c>
      <c r="AF56" s="25">
        <v>771</v>
      </c>
      <c r="AG56" s="25">
        <v>771</v>
      </c>
      <c r="AH56" s="25">
        <v>785</v>
      </c>
      <c r="AI56" s="25"/>
      <c r="AJ56" s="25">
        <v>743</v>
      </c>
      <c r="AK56" s="25">
        <v>743</v>
      </c>
      <c r="AL56" s="25">
        <v>730</v>
      </c>
      <c r="AM56" s="25">
        <v>696</v>
      </c>
      <c r="AN56" s="25">
        <v>696</v>
      </c>
      <c r="AO56" s="25">
        <v>675</v>
      </c>
      <c r="AP56" s="25"/>
      <c r="AQ56" s="25">
        <v>609</v>
      </c>
      <c r="AR56" s="25">
        <v>609</v>
      </c>
      <c r="AS56" s="25">
        <v>636</v>
      </c>
      <c r="AT56" s="25">
        <v>687</v>
      </c>
      <c r="AU56" s="25">
        <v>687</v>
      </c>
      <c r="AV56" s="25">
        <v>715</v>
      </c>
      <c r="AW56" s="25"/>
      <c r="AX56" s="25">
        <v>558</v>
      </c>
      <c r="AY56" s="25">
        <v>558</v>
      </c>
      <c r="AZ56" s="25">
        <v>699</v>
      </c>
      <c r="BA56" s="25">
        <v>792</v>
      </c>
      <c r="BB56" s="25">
        <v>792</v>
      </c>
      <c r="BC56" s="25">
        <v>697</v>
      </c>
      <c r="BD56" s="25"/>
      <c r="BE56" s="25">
        <v>303</v>
      </c>
      <c r="BF56" s="25">
        <v>303</v>
      </c>
      <c r="BG56" s="25">
        <v>371</v>
      </c>
      <c r="BH56" s="25">
        <v>474</v>
      </c>
      <c r="BI56" s="25">
        <v>474</v>
      </c>
      <c r="BJ56" s="25">
        <v>538</v>
      </c>
      <c r="BK56" s="25"/>
      <c r="BL56" s="25">
        <v>468.71499999999997</v>
      </c>
      <c r="BM56" s="25">
        <v>468.71499999999997</v>
      </c>
      <c r="BN56" s="25">
        <v>451</v>
      </c>
      <c r="BO56" s="25">
        <v>489</v>
      </c>
      <c r="BP56" s="25">
        <v>489</v>
      </c>
      <c r="BQ56" s="25">
        <v>495</v>
      </c>
      <c r="BR56" s="25"/>
      <c r="BS56" s="25">
        <v>394.92</v>
      </c>
      <c r="BT56" s="25">
        <v>394.92</v>
      </c>
      <c r="BU56" s="25"/>
      <c r="BV56" s="25"/>
      <c r="BW56" s="25"/>
      <c r="BX56" s="25"/>
      <c r="BY56" s="25"/>
      <c r="BZ56" s="25">
        <v>496</v>
      </c>
      <c r="CA56" s="25">
        <v>496</v>
      </c>
      <c r="CB56" s="25"/>
      <c r="CC56" s="25"/>
      <c r="CD56" s="25"/>
      <c r="CE56" s="25"/>
    </row>
    <row r="57" spans="3:83" ht="17.100000000000001" customHeight="1" x14ac:dyDescent="0.25">
      <c r="C57" s="19" t="s">
        <v>172</v>
      </c>
      <c r="D57" s="73">
        <v>1205</v>
      </c>
      <c r="E57" s="73">
        <v>1205</v>
      </c>
      <c r="F57" s="20">
        <v>1199</v>
      </c>
      <c r="G57" s="19"/>
      <c r="H57" s="20">
        <f t="shared" ref="H57" si="27">SUM(H51:H56)</f>
        <v>1115</v>
      </c>
      <c r="I57" s="20">
        <v>1115</v>
      </c>
      <c r="J57" s="20">
        <f>SUM(J51:J56)</f>
        <v>1386</v>
      </c>
      <c r="K57" s="20">
        <f>SUM(K51:K56)</f>
        <v>1396</v>
      </c>
      <c r="L57" s="20">
        <f>SUM(L51:L56)</f>
        <v>1396</v>
      </c>
      <c r="M57" s="20">
        <v>1344</v>
      </c>
      <c r="N57" s="19"/>
      <c r="O57" s="20">
        <f t="shared" ref="O57:Q57" si="28">SUM(O51:O56)</f>
        <v>1312</v>
      </c>
      <c r="P57" s="20">
        <f t="shared" si="28"/>
        <v>1312</v>
      </c>
      <c r="Q57" s="20">
        <f t="shared" si="28"/>
        <v>1273</v>
      </c>
      <c r="R57" s="20">
        <f t="shared" ref="R57:S57" si="29">SUM(R51:R56)</f>
        <v>1338</v>
      </c>
      <c r="S57" s="20">
        <f t="shared" si="29"/>
        <v>1338</v>
      </c>
      <c r="T57" s="20">
        <f>SUM(T51:T56)</f>
        <v>1389</v>
      </c>
      <c r="U57" s="20"/>
      <c r="V57" s="20">
        <f>SUM(V51:V56)</f>
        <v>1245</v>
      </c>
      <c r="W57" s="20">
        <f>SUM(W51:W56)</f>
        <v>1245</v>
      </c>
      <c r="X57" s="20">
        <f t="shared" ref="X57:AA57" si="30">SUM(X51:X56)</f>
        <v>1314</v>
      </c>
      <c r="Y57" s="20">
        <f t="shared" si="30"/>
        <v>1313</v>
      </c>
      <c r="Z57" s="20">
        <f t="shared" si="30"/>
        <v>1313</v>
      </c>
      <c r="AA57" s="20">
        <f t="shared" si="30"/>
        <v>1295</v>
      </c>
      <c r="AB57" s="19"/>
      <c r="AC57" s="20">
        <f t="shared" ref="AC57:AD57" si="31">SUM(AC51:AC56)</f>
        <v>1099</v>
      </c>
      <c r="AD57" s="20">
        <f t="shared" si="31"/>
        <v>1099</v>
      </c>
      <c r="AE57" s="20">
        <v>1239</v>
      </c>
      <c r="AF57" s="20">
        <v>1221</v>
      </c>
      <c r="AG57" s="20">
        <v>1221</v>
      </c>
      <c r="AH57" s="20">
        <v>1145</v>
      </c>
      <c r="AI57" s="20"/>
      <c r="AJ57" s="20">
        <v>1091</v>
      </c>
      <c r="AK57" s="20">
        <v>1091</v>
      </c>
      <c r="AL57" s="20">
        <v>1096</v>
      </c>
      <c r="AM57" s="20">
        <v>1065</v>
      </c>
      <c r="AN57" s="20">
        <v>1065</v>
      </c>
      <c r="AO57" s="20">
        <v>1047</v>
      </c>
      <c r="AP57" s="20"/>
      <c r="AQ57" s="20">
        <v>1004</v>
      </c>
      <c r="AR57" s="20">
        <v>1004</v>
      </c>
      <c r="AS57" s="20">
        <v>1032</v>
      </c>
      <c r="AT57" s="20">
        <v>1018</v>
      </c>
      <c r="AU57" s="20">
        <v>1018</v>
      </c>
      <c r="AV57" s="20">
        <v>1031</v>
      </c>
      <c r="AW57" s="20"/>
      <c r="AX57" s="20">
        <v>888</v>
      </c>
      <c r="AY57" s="20">
        <v>888</v>
      </c>
      <c r="AZ57" s="20">
        <v>1081</v>
      </c>
      <c r="BA57" s="20">
        <v>1160</v>
      </c>
      <c r="BB57" s="20">
        <v>1160</v>
      </c>
      <c r="BC57" s="20">
        <v>1035</v>
      </c>
      <c r="BD57" s="20"/>
      <c r="BE57" s="20">
        <v>593</v>
      </c>
      <c r="BF57" s="20">
        <v>593</v>
      </c>
      <c r="BG57" s="20">
        <v>705</v>
      </c>
      <c r="BH57" s="20">
        <v>808</v>
      </c>
      <c r="BI57" s="20">
        <v>808</v>
      </c>
      <c r="BJ57" s="20">
        <v>871</v>
      </c>
      <c r="BK57" s="20"/>
      <c r="BL57" s="20">
        <v>636.07100000000003</v>
      </c>
      <c r="BM57" s="20">
        <v>636.07100000000003</v>
      </c>
      <c r="BN57" s="20">
        <v>621</v>
      </c>
      <c r="BO57" s="20">
        <v>642</v>
      </c>
      <c r="BP57" s="20">
        <v>642</v>
      </c>
      <c r="BQ57" s="20">
        <v>652</v>
      </c>
      <c r="BR57" s="20"/>
      <c r="BS57" s="20">
        <v>590.23505813210897</v>
      </c>
      <c r="BT57" s="20">
        <v>590.23505813210897</v>
      </c>
      <c r="BU57" s="20">
        <v>598</v>
      </c>
      <c r="BV57" s="20">
        <v>548</v>
      </c>
      <c r="BW57" s="20">
        <v>548</v>
      </c>
      <c r="BX57" s="20">
        <v>644</v>
      </c>
      <c r="BY57" s="20"/>
      <c r="BZ57" s="20">
        <v>672</v>
      </c>
      <c r="CA57" s="20">
        <v>672</v>
      </c>
      <c r="CB57" s="20">
        <v>725</v>
      </c>
      <c r="CC57" s="20">
        <v>816</v>
      </c>
      <c r="CD57" s="20">
        <v>816</v>
      </c>
      <c r="CE57" s="20">
        <v>941</v>
      </c>
    </row>
    <row r="58" spans="3:83" ht="4.3499999999999996" customHeight="1" x14ac:dyDescent="0.25">
      <c r="C58" s="3"/>
      <c r="D58" s="70"/>
      <c r="E58" s="70"/>
      <c r="F58" s="8"/>
      <c r="G58" s="3"/>
      <c r="H58" s="8"/>
      <c r="I58" s="8"/>
      <c r="J58" s="8"/>
      <c r="K58" s="8"/>
      <c r="L58" s="8"/>
      <c r="M58" s="8"/>
      <c r="N58" s="3"/>
      <c r="O58" s="8"/>
      <c r="P58" s="8"/>
      <c r="Q58" s="8"/>
      <c r="R58" s="8"/>
      <c r="S58" s="8"/>
      <c r="T58" s="8"/>
      <c r="U58" s="8"/>
      <c r="V58" s="8"/>
      <c r="W58" s="8"/>
      <c r="X58" s="8"/>
      <c r="Y58" s="8"/>
      <c r="Z58" s="8"/>
      <c r="AA58" s="8"/>
      <c r="AB58" s="3"/>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8"/>
      <c r="BU58" s="8"/>
      <c r="BV58" s="8"/>
      <c r="BW58" s="8"/>
      <c r="BX58" s="8"/>
      <c r="BY58" s="8"/>
      <c r="BZ58" s="8"/>
      <c r="CA58" s="8"/>
      <c r="CB58" s="8"/>
      <c r="CC58" s="8"/>
      <c r="CD58" s="8"/>
      <c r="CE58" s="8"/>
    </row>
    <row r="59" spans="3:83" ht="17.100000000000001" customHeight="1" x14ac:dyDescent="0.25">
      <c r="C59" s="3" t="s">
        <v>171</v>
      </c>
      <c r="D59" s="70"/>
      <c r="E59" s="70"/>
      <c r="F59" s="8"/>
      <c r="G59" s="3"/>
      <c r="H59" s="8">
        <v>0</v>
      </c>
      <c r="I59" s="8">
        <v>0</v>
      </c>
      <c r="J59" s="8">
        <v>0</v>
      </c>
      <c r="K59" s="8">
        <v>0</v>
      </c>
      <c r="L59" s="8">
        <v>0</v>
      </c>
      <c r="M59" s="8">
        <v>0</v>
      </c>
      <c r="N59" s="3"/>
      <c r="O59" s="8">
        <v>0</v>
      </c>
      <c r="P59" s="8">
        <v>0</v>
      </c>
      <c r="Q59" s="8">
        <v>0</v>
      </c>
      <c r="R59" s="8">
        <v>0</v>
      </c>
      <c r="S59" s="8">
        <v>0</v>
      </c>
      <c r="T59" s="8">
        <v>0</v>
      </c>
      <c r="U59" s="8"/>
      <c r="V59" s="8">
        <v>0</v>
      </c>
      <c r="W59" s="8">
        <v>0</v>
      </c>
      <c r="X59" s="8">
        <v>0</v>
      </c>
      <c r="Y59" s="8">
        <v>0</v>
      </c>
      <c r="Z59" s="8">
        <v>0</v>
      </c>
      <c r="AA59" s="8">
        <v>0</v>
      </c>
      <c r="AB59" s="3"/>
      <c r="AC59" s="8">
        <v>0</v>
      </c>
      <c r="AD59" s="8">
        <v>0</v>
      </c>
      <c r="AE59" s="8">
        <v>0</v>
      </c>
      <c r="AF59" s="8">
        <v>0</v>
      </c>
      <c r="AG59" s="8">
        <v>0</v>
      </c>
      <c r="AH59" s="8">
        <v>0</v>
      </c>
      <c r="AI59" s="8"/>
      <c r="AJ59" s="8">
        <v>0</v>
      </c>
      <c r="AK59" s="8">
        <v>0</v>
      </c>
      <c r="AL59" s="8">
        <v>0</v>
      </c>
      <c r="AM59" s="8">
        <v>0</v>
      </c>
      <c r="AN59" s="8">
        <v>0</v>
      </c>
      <c r="AO59" s="8">
        <v>0</v>
      </c>
      <c r="AP59" s="8"/>
      <c r="AQ59" s="8">
        <v>0</v>
      </c>
      <c r="AR59" s="8">
        <v>0</v>
      </c>
      <c r="AS59" s="8">
        <v>0</v>
      </c>
      <c r="AT59" s="8">
        <v>0</v>
      </c>
      <c r="AU59" s="8">
        <v>0</v>
      </c>
      <c r="AV59" s="8">
        <v>0</v>
      </c>
      <c r="AW59" s="8"/>
      <c r="AX59" s="8">
        <v>0</v>
      </c>
      <c r="AY59" s="8">
        <v>0</v>
      </c>
      <c r="AZ59" s="8">
        <v>0</v>
      </c>
      <c r="BA59" s="8">
        <v>0</v>
      </c>
      <c r="BB59" s="8">
        <v>0</v>
      </c>
      <c r="BC59" s="8">
        <v>0</v>
      </c>
      <c r="BD59" s="8"/>
      <c r="BE59" s="8">
        <v>350</v>
      </c>
      <c r="BF59" s="8">
        <v>350</v>
      </c>
      <c r="BG59" s="8">
        <v>350</v>
      </c>
      <c r="BH59" s="8">
        <v>350</v>
      </c>
      <c r="BI59" s="8">
        <v>350</v>
      </c>
      <c r="BJ59" s="8">
        <v>850</v>
      </c>
      <c r="BK59" s="8"/>
      <c r="BL59" s="8">
        <v>0</v>
      </c>
      <c r="BM59" s="8">
        <v>0</v>
      </c>
      <c r="BN59" s="8"/>
      <c r="BO59" s="8">
        <v>0</v>
      </c>
      <c r="BP59" s="8">
        <v>0</v>
      </c>
      <c r="BQ59" s="8">
        <v>0</v>
      </c>
      <c r="BR59" s="8"/>
      <c r="BS59" s="8">
        <v>0</v>
      </c>
      <c r="BT59" s="8">
        <v>0</v>
      </c>
      <c r="BU59" s="8"/>
      <c r="BV59" s="8"/>
      <c r="BW59" s="8"/>
      <c r="BX59" s="8"/>
      <c r="BY59" s="8"/>
      <c r="BZ59" s="8">
        <v>0</v>
      </c>
      <c r="CA59" s="8">
        <v>0</v>
      </c>
      <c r="CB59" s="8"/>
      <c r="CC59" s="8"/>
      <c r="CD59" s="8"/>
      <c r="CE59" s="8"/>
    </row>
    <row r="60" spans="3:83" ht="17.100000000000001" customHeight="1" x14ac:dyDescent="0.25">
      <c r="C60" s="3" t="s">
        <v>173</v>
      </c>
      <c r="D60" s="70">
        <v>275</v>
      </c>
      <c r="E60" s="70">
        <v>275</v>
      </c>
      <c r="F60" s="8">
        <v>270</v>
      </c>
      <c r="G60" s="3"/>
      <c r="H60" s="8">
        <v>231</v>
      </c>
      <c r="I60" s="8">
        <v>231</v>
      </c>
      <c r="J60" s="8">
        <v>241</v>
      </c>
      <c r="K60" s="8">
        <v>231</v>
      </c>
      <c r="L60" s="8">
        <v>231</v>
      </c>
      <c r="M60" s="8">
        <v>291</v>
      </c>
      <c r="N60" s="3"/>
      <c r="O60" s="8">
        <v>272</v>
      </c>
      <c r="P60" s="8">
        <v>272</v>
      </c>
      <c r="Q60" s="8">
        <v>273</v>
      </c>
      <c r="R60" s="8">
        <v>271</v>
      </c>
      <c r="S60" s="8">
        <v>271</v>
      </c>
      <c r="T60" s="8">
        <v>252</v>
      </c>
      <c r="U60" s="8"/>
      <c r="V60" s="8">
        <v>278</v>
      </c>
      <c r="W60" s="8">
        <v>278</v>
      </c>
      <c r="X60" s="8">
        <v>340</v>
      </c>
      <c r="Y60" s="8">
        <v>278</v>
      </c>
      <c r="Z60" s="8">
        <v>278</v>
      </c>
      <c r="AA60" s="8">
        <v>266</v>
      </c>
      <c r="AB60" s="3"/>
      <c r="AC60" s="8">
        <v>278</v>
      </c>
      <c r="AD60" s="8">
        <v>278</v>
      </c>
      <c r="AE60" s="8">
        <v>292</v>
      </c>
      <c r="AF60" s="8">
        <v>300</v>
      </c>
      <c r="AG60" s="8">
        <v>300</v>
      </c>
      <c r="AH60" s="8">
        <v>282</v>
      </c>
      <c r="AI60" s="8"/>
      <c r="AJ60" s="8">
        <v>251</v>
      </c>
      <c r="AK60" s="8">
        <v>251</v>
      </c>
      <c r="AL60" s="8">
        <v>250</v>
      </c>
      <c r="AM60" s="8">
        <v>241</v>
      </c>
      <c r="AN60" s="8">
        <v>241</v>
      </c>
      <c r="AO60" s="8">
        <v>221</v>
      </c>
      <c r="AP60" s="8"/>
      <c r="AQ60" s="8">
        <v>180</v>
      </c>
      <c r="AR60" s="8">
        <v>180</v>
      </c>
      <c r="AS60" s="8">
        <v>192</v>
      </c>
      <c r="AT60" s="8">
        <v>172</v>
      </c>
      <c r="AU60" s="8">
        <v>172</v>
      </c>
      <c r="AV60" s="8">
        <v>227</v>
      </c>
      <c r="AW60" s="8"/>
      <c r="AX60" s="8">
        <v>207</v>
      </c>
      <c r="AY60" s="8">
        <v>207</v>
      </c>
      <c r="AZ60" s="8">
        <v>267</v>
      </c>
      <c r="BA60" s="8">
        <v>278</v>
      </c>
      <c r="BB60" s="8">
        <v>278</v>
      </c>
      <c r="BC60" s="8">
        <v>257</v>
      </c>
      <c r="BD60" s="8"/>
      <c r="BE60" s="8">
        <v>291</v>
      </c>
      <c r="BF60" s="8">
        <v>291</v>
      </c>
      <c r="BG60" s="8">
        <v>277</v>
      </c>
      <c r="BH60" s="8">
        <v>306</v>
      </c>
      <c r="BI60" s="8">
        <v>306</v>
      </c>
      <c r="BJ60" s="8">
        <v>226</v>
      </c>
      <c r="BK60" s="8"/>
      <c r="BL60" s="8">
        <v>216.46600000000001</v>
      </c>
      <c r="BM60" s="8">
        <v>216.46600000000001</v>
      </c>
      <c r="BN60" s="8">
        <v>204</v>
      </c>
      <c r="BO60" s="8">
        <v>231</v>
      </c>
      <c r="BP60" s="8">
        <v>231</v>
      </c>
      <c r="BQ60" s="8">
        <v>178</v>
      </c>
      <c r="BR60" s="8"/>
      <c r="BS60" s="8">
        <v>188.15299999999999</v>
      </c>
      <c r="BT60" s="8">
        <v>188.15299999999999</v>
      </c>
      <c r="BU60" s="8">
        <v>136</v>
      </c>
      <c r="BV60" s="8">
        <v>140</v>
      </c>
      <c r="BW60" s="8">
        <v>140</v>
      </c>
      <c r="BX60" s="8">
        <v>123</v>
      </c>
      <c r="BY60" s="8"/>
      <c r="BZ60" s="8">
        <v>187</v>
      </c>
      <c r="CA60" s="8">
        <v>187</v>
      </c>
      <c r="CB60" s="8">
        <v>140</v>
      </c>
      <c r="CC60" s="8">
        <v>147</v>
      </c>
      <c r="CD60" s="8">
        <v>147</v>
      </c>
      <c r="CE60" s="8">
        <v>136</v>
      </c>
    </row>
    <row r="61" spans="3:83" ht="17.100000000000001" customHeight="1" x14ac:dyDescent="0.25">
      <c r="C61" s="3" t="s">
        <v>170</v>
      </c>
      <c r="D61" s="70">
        <v>29</v>
      </c>
      <c r="E61" s="70">
        <v>29</v>
      </c>
      <c r="F61" s="8">
        <v>28</v>
      </c>
      <c r="G61" s="3"/>
      <c r="H61" s="8">
        <v>28</v>
      </c>
      <c r="I61" s="8">
        <v>28</v>
      </c>
      <c r="J61" s="8">
        <v>24</v>
      </c>
      <c r="K61" s="8">
        <v>23</v>
      </c>
      <c r="L61" s="8">
        <v>23</v>
      </c>
      <c r="M61" s="8">
        <v>20</v>
      </c>
      <c r="N61" s="3"/>
      <c r="O61" s="8">
        <v>25</v>
      </c>
      <c r="P61" s="8">
        <v>25</v>
      </c>
      <c r="Q61" s="8">
        <v>26</v>
      </c>
      <c r="R61" s="8">
        <v>26</v>
      </c>
      <c r="S61" s="8">
        <v>26</v>
      </c>
      <c r="T61" s="8">
        <v>24</v>
      </c>
      <c r="U61" s="8"/>
      <c r="V61" s="8">
        <v>24</v>
      </c>
      <c r="W61" s="8">
        <v>24</v>
      </c>
      <c r="X61" s="8">
        <v>25</v>
      </c>
      <c r="Y61" s="8">
        <v>25</v>
      </c>
      <c r="Z61" s="8">
        <v>25</v>
      </c>
      <c r="AA61" s="8">
        <v>24</v>
      </c>
      <c r="AB61" s="3"/>
      <c r="AC61" s="8">
        <v>27</v>
      </c>
      <c r="AD61" s="8">
        <v>27</v>
      </c>
      <c r="AE61" s="8">
        <v>20</v>
      </c>
      <c r="AF61" s="8">
        <v>20</v>
      </c>
      <c r="AG61" s="8">
        <v>20</v>
      </c>
      <c r="AH61" s="8">
        <v>21</v>
      </c>
      <c r="AI61" s="8"/>
      <c r="AJ61" s="8">
        <v>21</v>
      </c>
      <c r="AK61" s="8">
        <v>21</v>
      </c>
      <c r="AL61" s="8">
        <v>21</v>
      </c>
      <c r="AM61" s="8">
        <v>20</v>
      </c>
      <c r="AN61" s="8">
        <v>20</v>
      </c>
      <c r="AO61" s="8">
        <v>20</v>
      </c>
      <c r="AP61" s="8"/>
      <c r="AQ61" s="8">
        <v>18</v>
      </c>
      <c r="AR61" s="8">
        <v>18</v>
      </c>
      <c r="AS61" s="8">
        <v>17</v>
      </c>
      <c r="AT61" s="8">
        <v>13</v>
      </c>
      <c r="AU61" s="8">
        <v>13</v>
      </c>
      <c r="AV61" s="8">
        <v>13</v>
      </c>
      <c r="AW61" s="8"/>
      <c r="AX61" s="8">
        <v>15</v>
      </c>
      <c r="AY61" s="8">
        <v>15</v>
      </c>
      <c r="AZ61" s="8">
        <v>10</v>
      </c>
      <c r="BA61" s="8">
        <v>9</v>
      </c>
      <c r="BB61" s="8">
        <v>9</v>
      </c>
      <c r="BC61" s="8">
        <v>18</v>
      </c>
      <c r="BD61" s="8"/>
      <c r="BE61" s="8">
        <v>1</v>
      </c>
      <c r="BF61" s="8">
        <v>1</v>
      </c>
      <c r="BG61" s="8">
        <v>0</v>
      </c>
      <c r="BH61" s="8">
        <v>0</v>
      </c>
      <c r="BI61" s="8">
        <v>0</v>
      </c>
      <c r="BJ61" s="8">
        <v>0</v>
      </c>
      <c r="BK61" s="8"/>
      <c r="BL61" s="8">
        <v>0.79900000000000004</v>
      </c>
      <c r="BM61" s="8">
        <v>0.79900000000000004</v>
      </c>
      <c r="BN61" s="8">
        <v>0</v>
      </c>
      <c r="BO61" s="8">
        <v>0</v>
      </c>
      <c r="BP61" s="8">
        <v>0</v>
      </c>
      <c r="BQ61" s="8">
        <v>0</v>
      </c>
      <c r="BR61" s="8"/>
      <c r="BS61" s="8">
        <v>0</v>
      </c>
      <c r="BT61" s="8"/>
      <c r="BU61" s="8"/>
      <c r="BV61" s="8"/>
      <c r="BW61" s="8"/>
      <c r="BX61" s="8"/>
      <c r="BY61" s="8"/>
      <c r="BZ61" s="8">
        <v>0</v>
      </c>
      <c r="CA61" s="8"/>
      <c r="CB61" s="8"/>
      <c r="CC61" s="8"/>
      <c r="CD61" s="8"/>
      <c r="CE61" s="8"/>
    </row>
    <row r="62" spans="3:83" ht="17.100000000000001" customHeight="1" x14ac:dyDescent="0.25">
      <c r="C62" s="3" t="s">
        <v>174</v>
      </c>
      <c r="D62" s="70">
        <v>12</v>
      </c>
      <c r="E62" s="70">
        <v>12</v>
      </c>
      <c r="F62" s="8">
        <v>4</v>
      </c>
      <c r="G62" s="3"/>
      <c r="H62" s="8">
        <v>36</v>
      </c>
      <c r="I62" s="8">
        <v>36</v>
      </c>
      <c r="J62" s="8">
        <v>53</v>
      </c>
      <c r="K62" s="8">
        <v>34</v>
      </c>
      <c r="L62" s="8">
        <v>34</v>
      </c>
      <c r="M62" s="8">
        <v>10</v>
      </c>
      <c r="N62" s="3"/>
      <c r="O62" s="8">
        <v>1</v>
      </c>
      <c r="P62" s="8">
        <v>1</v>
      </c>
      <c r="Q62" s="8">
        <v>2</v>
      </c>
      <c r="R62" s="8">
        <v>3</v>
      </c>
      <c r="S62" s="8">
        <v>3</v>
      </c>
      <c r="T62" s="8">
        <v>0</v>
      </c>
      <c r="U62" s="8"/>
      <c r="V62" s="8">
        <v>5</v>
      </c>
      <c r="W62" s="8">
        <v>5</v>
      </c>
      <c r="X62" s="8">
        <v>1</v>
      </c>
      <c r="Y62" s="8">
        <v>10</v>
      </c>
      <c r="Z62" s="8">
        <v>10</v>
      </c>
      <c r="AA62" s="8">
        <v>34</v>
      </c>
      <c r="AB62" s="3"/>
      <c r="AC62" s="8">
        <v>37</v>
      </c>
      <c r="AD62" s="8">
        <v>37</v>
      </c>
      <c r="AE62" s="8">
        <v>59</v>
      </c>
      <c r="AF62" s="8">
        <v>57</v>
      </c>
      <c r="AG62" s="8">
        <v>57</v>
      </c>
      <c r="AH62" s="8">
        <v>32</v>
      </c>
      <c r="AI62" s="8"/>
      <c r="AJ62" s="8">
        <v>23</v>
      </c>
      <c r="AK62" s="8">
        <v>23</v>
      </c>
      <c r="AL62" s="8">
        <v>37</v>
      </c>
      <c r="AM62" s="8">
        <v>35</v>
      </c>
      <c r="AN62" s="8">
        <v>35</v>
      </c>
      <c r="AO62" s="8">
        <v>34</v>
      </c>
      <c r="AP62" s="8"/>
      <c r="AQ62" s="8">
        <v>30</v>
      </c>
      <c r="AR62" s="8">
        <v>30</v>
      </c>
      <c r="AS62" s="8">
        <v>30</v>
      </c>
      <c r="AT62" s="8">
        <v>27</v>
      </c>
      <c r="AU62" s="8">
        <v>27</v>
      </c>
      <c r="AV62" s="8">
        <v>29</v>
      </c>
      <c r="AW62" s="8"/>
      <c r="AX62" s="8">
        <v>18</v>
      </c>
      <c r="AY62" s="8">
        <v>18</v>
      </c>
      <c r="AZ62" s="8">
        <v>29</v>
      </c>
      <c r="BA62" s="8">
        <v>25</v>
      </c>
      <c r="BB62" s="8">
        <v>25</v>
      </c>
      <c r="BC62" s="8">
        <v>18</v>
      </c>
      <c r="BD62" s="8"/>
      <c r="BE62" s="8">
        <v>12</v>
      </c>
      <c r="BF62" s="8">
        <v>12</v>
      </c>
      <c r="BG62" s="8">
        <v>22</v>
      </c>
      <c r="BH62" s="8">
        <v>13</v>
      </c>
      <c r="BI62" s="8">
        <v>13</v>
      </c>
      <c r="BJ62" s="8">
        <v>6</v>
      </c>
      <c r="BK62" s="8"/>
      <c r="BL62" s="8">
        <v>7.4409999999999998</v>
      </c>
      <c r="BM62" s="8">
        <v>7.4409999999999998</v>
      </c>
      <c r="BN62" s="8">
        <v>11</v>
      </c>
      <c r="BO62" s="8">
        <v>11</v>
      </c>
      <c r="BP62" s="8">
        <v>11</v>
      </c>
      <c r="BQ62" s="8">
        <v>11</v>
      </c>
      <c r="BR62" s="8"/>
      <c r="BS62" s="8">
        <v>9.3379999999999992</v>
      </c>
      <c r="BT62" s="8">
        <v>9.3379999999999992</v>
      </c>
      <c r="BU62" s="8">
        <v>0</v>
      </c>
      <c r="BV62" s="8">
        <v>0</v>
      </c>
      <c r="BW62" s="8">
        <v>0</v>
      </c>
      <c r="BX62" s="8">
        <v>0</v>
      </c>
      <c r="BY62" s="8"/>
      <c r="BZ62" s="8">
        <v>11</v>
      </c>
      <c r="CA62" s="8">
        <v>11</v>
      </c>
      <c r="CB62" s="8">
        <v>0</v>
      </c>
      <c r="CC62" s="8">
        <v>0</v>
      </c>
      <c r="CD62" s="8">
        <v>0</v>
      </c>
      <c r="CE62" s="8">
        <v>0</v>
      </c>
    </row>
    <row r="63" spans="3:83" ht="17.100000000000001" customHeight="1" x14ac:dyDescent="0.25">
      <c r="C63" s="3" t="s">
        <v>169</v>
      </c>
      <c r="D63" s="70">
        <v>6</v>
      </c>
      <c r="E63" s="70">
        <v>6</v>
      </c>
      <c r="F63" s="8">
        <v>6</v>
      </c>
      <c r="G63" s="3"/>
      <c r="H63" s="8">
        <v>6</v>
      </c>
      <c r="I63" s="8">
        <v>6</v>
      </c>
      <c r="J63" s="8">
        <v>6</v>
      </c>
      <c r="K63" s="8">
        <v>6</v>
      </c>
      <c r="L63" s="8">
        <v>6</v>
      </c>
      <c r="M63" s="8">
        <v>6</v>
      </c>
      <c r="N63" s="3"/>
      <c r="O63" s="8">
        <v>6</v>
      </c>
      <c r="P63" s="8">
        <v>6</v>
      </c>
      <c r="Q63" s="8">
        <v>6</v>
      </c>
      <c r="R63" s="8">
        <v>6</v>
      </c>
      <c r="S63" s="8">
        <v>6</v>
      </c>
      <c r="T63" s="8">
        <v>7</v>
      </c>
      <c r="U63" s="8"/>
      <c r="V63" s="8">
        <v>7</v>
      </c>
      <c r="W63" s="8">
        <v>7</v>
      </c>
      <c r="X63" s="8">
        <v>7</v>
      </c>
      <c r="Y63" s="8">
        <v>7</v>
      </c>
      <c r="Z63" s="8">
        <v>7</v>
      </c>
      <c r="AA63" s="8">
        <v>7</v>
      </c>
      <c r="AB63" s="3"/>
      <c r="AC63" s="8">
        <v>7</v>
      </c>
      <c r="AD63" s="8">
        <v>7</v>
      </c>
      <c r="AE63" s="8">
        <v>7</v>
      </c>
      <c r="AF63" s="8">
        <v>7</v>
      </c>
      <c r="AG63" s="8">
        <v>7</v>
      </c>
      <c r="AH63" s="8">
        <v>0</v>
      </c>
      <c r="AI63" s="8"/>
      <c r="AJ63" s="8">
        <v>0</v>
      </c>
      <c r="AK63" s="8">
        <v>0</v>
      </c>
      <c r="AL63" s="8">
        <v>0</v>
      </c>
      <c r="AM63" s="8">
        <v>0</v>
      </c>
      <c r="AN63" s="8">
        <v>0</v>
      </c>
      <c r="AO63" s="8">
        <v>0</v>
      </c>
      <c r="AP63" s="8"/>
      <c r="AQ63" s="8">
        <v>0</v>
      </c>
      <c r="AR63" s="8">
        <v>0</v>
      </c>
      <c r="AS63" s="8">
        <v>0</v>
      </c>
      <c r="AT63" s="8">
        <v>0</v>
      </c>
      <c r="AU63" s="8">
        <v>0</v>
      </c>
      <c r="AV63" s="8">
        <v>0</v>
      </c>
      <c r="AW63" s="8"/>
      <c r="AX63" s="8">
        <v>24</v>
      </c>
      <c r="AY63" s="8">
        <v>24</v>
      </c>
      <c r="AZ63" s="8">
        <v>24</v>
      </c>
      <c r="BA63" s="8">
        <v>24</v>
      </c>
      <c r="BB63" s="8">
        <v>24</v>
      </c>
      <c r="BC63" s="8">
        <v>24</v>
      </c>
      <c r="BD63" s="8"/>
      <c r="BE63" s="8">
        <v>24</v>
      </c>
      <c r="BF63" s="8">
        <v>24</v>
      </c>
      <c r="BG63" s="8">
        <v>24</v>
      </c>
      <c r="BH63" s="8">
        <v>24</v>
      </c>
      <c r="BI63" s="8">
        <v>24</v>
      </c>
      <c r="BJ63" s="8">
        <v>0</v>
      </c>
      <c r="BK63" s="8"/>
      <c r="BL63" s="8">
        <v>0</v>
      </c>
      <c r="BM63" s="8">
        <v>0</v>
      </c>
      <c r="BN63" s="8">
        <v>0</v>
      </c>
      <c r="BO63" s="8">
        <v>0</v>
      </c>
      <c r="BP63" s="8">
        <v>0</v>
      </c>
      <c r="BQ63" s="8">
        <v>36</v>
      </c>
      <c r="BR63" s="8"/>
      <c r="BS63" s="8">
        <v>33.536999999999999</v>
      </c>
      <c r="BT63" s="8">
        <v>33.536999999999999</v>
      </c>
      <c r="BU63" s="8">
        <v>0</v>
      </c>
      <c r="BV63" s="8">
        <v>0</v>
      </c>
      <c r="BW63" s="8">
        <v>0</v>
      </c>
      <c r="BX63" s="8">
        <v>0</v>
      </c>
      <c r="BY63" s="8"/>
      <c r="BZ63" s="8">
        <v>28</v>
      </c>
      <c r="CA63" s="8">
        <v>28</v>
      </c>
      <c r="CB63" s="8">
        <v>0</v>
      </c>
      <c r="CC63" s="8">
        <v>0</v>
      </c>
      <c r="CD63" s="8">
        <v>0</v>
      </c>
      <c r="CE63" s="8">
        <v>0</v>
      </c>
    </row>
    <row r="64" spans="3:83" ht="17.100000000000001" customHeight="1" x14ac:dyDescent="0.25">
      <c r="C64" s="3" t="s">
        <v>167</v>
      </c>
      <c r="D64" s="70">
        <v>23</v>
      </c>
      <c r="E64" s="70">
        <v>23</v>
      </c>
      <c r="F64" s="8">
        <v>34</v>
      </c>
      <c r="G64" s="3"/>
      <c r="H64" s="8">
        <v>44</v>
      </c>
      <c r="I64" s="8">
        <v>44</v>
      </c>
      <c r="J64" s="8">
        <v>56</v>
      </c>
      <c r="K64" s="8">
        <v>20</v>
      </c>
      <c r="L64" s="8">
        <v>20</v>
      </c>
      <c r="M64" s="8">
        <v>22</v>
      </c>
      <c r="N64" s="3"/>
      <c r="O64" s="8">
        <v>26</v>
      </c>
      <c r="P64" s="8">
        <v>26</v>
      </c>
      <c r="Q64" s="8">
        <v>69</v>
      </c>
      <c r="R64" s="8">
        <v>68</v>
      </c>
      <c r="S64" s="8">
        <v>68</v>
      </c>
      <c r="T64" s="8">
        <v>79</v>
      </c>
      <c r="U64" s="8"/>
      <c r="V64" s="8">
        <v>7</v>
      </c>
      <c r="W64" s="8">
        <v>7</v>
      </c>
      <c r="X64" s="8">
        <v>4</v>
      </c>
      <c r="Y64" s="8">
        <v>31</v>
      </c>
      <c r="Z64" s="8">
        <v>31</v>
      </c>
      <c r="AA64" s="8">
        <v>6</v>
      </c>
      <c r="AB64" s="3"/>
      <c r="AC64" s="8">
        <v>9</v>
      </c>
      <c r="AD64" s="8">
        <v>9</v>
      </c>
      <c r="AE64" s="8">
        <v>5</v>
      </c>
      <c r="AF64" s="8">
        <v>5</v>
      </c>
      <c r="AG64" s="8">
        <v>5</v>
      </c>
      <c r="AH64" s="8">
        <v>2</v>
      </c>
      <c r="AI64" s="8"/>
      <c r="AJ64" s="8">
        <v>5</v>
      </c>
      <c r="AK64" s="8">
        <v>5</v>
      </c>
      <c r="AL64" s="8">
        <v>3</v>
      </c>
      <c r="AM64" s="8">
        <v>6</v>
      </c>
      <c r="AN64" s="8">
        <v>6</v>
      </c>
      <c r="AO64" s="8">
        <v>6</v>
      </c>
      <c r="AP64" s="8"/>
      <c r="AQ64" s="8">
        <v>6</v>
      </c>
      <c r="AR64" s="8">
        <v>6</v>
      </c>
      <c r="AS64" s="8">
        <v>9</v>
      </c>
      <c r="AT64" s="8">
        <v>10</v>
      </c>
      <c r="AU64" s="8">
        <v>10</v>
      </c>
      <c r="AV64" s="8">
        <v>11</v>
      </c>
      <c r="AW64" s="8"/>
      <c r="AX64" s="8">
        <v>11</v>
      </c>
      <c r="AY64" s="8">
        <v>11</v>
      </c>
      <c r="AZ64" s="8">
        <v>5</v>
      </c>
      <c r="BA64" s="8">
        <v>5</v>
      </c>
      <c r="BB64" s="8">
        <v>5</v>
      </c>
      <c r="BC64" s="8">
        <v>9</v>
      </c>
      <c r="BD64" s="8"/>
      <c r="BE64" s="8">
        <v>16</v>
      </c>
      <c r="BF64" s="8">
        <v>16</v>
      </c>
      <c r="BG64" s="8">
        <v>10</v>
      </c>
      <c r="BH64" s="8">
        <v>10</v>
      </c>
      <c r="BI64" s="8">
        <v>10</v>
      </c>
      <c r="BJ64" s="8">
        <v>3</v>
      </c>
      <c r="BK64" s="8"/>
      <c r="BL64" s="8">
        <v>3</v>
      </c>
      <c r="BM64" s="8">
        <v>3</v>
      </c>
      <c r="BN64" s="8">
        <v>7</v>
      </c>
      <c r="BO64" s="8">
        <v>8</v>
      </c>
      <c r="BP64" s="8">
        <v>8</v>
      </c>
      <c r="BQ64" s="8">
        <v>11</v>
      </c>
      <c r="BR64" s="8"/>
      <c r="BS64" s="8">
        <v>6.2759418678909693</v>
      </c>
      <c r="BT64" s="8">
        <v>6.2759418678909693</v>
      </c>
      <c r="BU64" s="8"/>
      <c r="BV64" s="8"/>
      <c r="BW64" s="8"/>
      <c r="BX64" s="8"/>
      <c r="BY64" s="8"/>
      <c r="BZ64" s="8">
        <v>16</v>
      </c>
      <c r="CA64" s="8">
        <v>16</v>
      </c>
      <c r="CB64" s="8"/>
      <c r="CC64" s="8"/>
      <c r="CD64" s="8"/>
      <c r="CE64" s="8"/>
    </row>
    <row r="65" spans="3:85" ht="17.100000000000001" customHeight="1" x14ac:dyDescent="0.25">
      <c r="C65" s="24" t="s">
        <v>175</v>
      </c>
      <c r="D65" s="74">
        <v>145</v>
      </c>
      <c r="E65" s="74">
        <v>145</v>
      </c>
      <c r="F65" s="25">
        <v>133</v>
      </c>
      <c r="G65" s="24"/>
      <c r="H65" s="25">
        <v>190</v>
      </c>
      <c r="I65" s="25">
        <v>190</v>
      </c>
      <c r="J65" s="25">
        <v>206</v>
      </c>
      <c r="K65" s="25">
        <v>185</v>
      </c>
      <c r="L65" s="25">
        <v>185</v>
      </c>
      <c r="M65" s="25">
        <v>225</v>
      </c>
      <c r="N65" s="24"/>
      <c r="O65" s="25">
        <v>181</v>
      </c>
      <c r="P65" s="25">
        <v>181</v>
      </c>
      <c r="Q65" s="25">
        <v>194</v>
      </c>
      <c r="R65" s="25">
        <v>169</v>
      </c>
      <c r="S65" s="25">
        <v>169</v>
      </c>
      <c r="T65" s="25">
        <v>166</v>
      </c>
      <c r="U65" s="25"/>
      <c r="V65" s="25">
        <v>210</v>
      </c>
      <c r="W65" s="25">
        <v>210</v>
      </c>
      <c r="X65" s="25">
        <v>164</v>
      </c>
      <c r="Y65" s="25">
        <v>197</v>
      </c>
      <c r="Z65" s="25">
        <v>197</v>
      </c>
      <c r="AA65" s="25">
        <v>122</v>
      </c>
      <c r="AB65" s="24"/>
      <c r="AC65" s="25">
        <v>177</v>
      </c>
      <c r="AD65" s="25">
        <v>177</v>
      </c>
      <c r="AE65" s="25">
        <v>215</v>
      </c>
      <c r="AF65" s="25">
        <v>204</v>
      </c>
      <c r="AG65" s="25">
        <v>204</v>
      </c>
      <c r="AH65" s="25">
        <v>171</v>
      </c>
      <c r="AI65" s="25"/>
      <c r="AJ65" s="25">
        <v>195</v>
      </c>
      <c r="AK65" s="25">
        <v>195</v>
      </c>
      <c r="AL65" s="25">
        <v>191</v>
      </c>
      <c r="AM65" s="25">
        <v>175</v>
      </c>
      <c r="AN65" s="25">
        <v>175</v>
      </c>
      <c r="AO65" s="25">
        <v>164</v>
      </c>
      <c r="AP65" s="25"/>
      <c r="AQ65" s="25">
        <v>162</v>
      </c>
      <c r="AR65" s="25">
        <v>162</v>
      </c>
      <c r="AS65" s="25">
        <v>222</v>
      </c>
      <c r="AT65" s="25">
        <v>200</v>
      </c>
      <c r="AU65" s="25">
        <v>200</v>
      </c>
      <c r="AV65" s="25">
        <v>175</v>
      </c>
      <c r="AW65" s="25"/>
      <c r="AX65" s="25">
        <v>182</v>
      </c>
      <c r="AY65" s="25">
        <v>182</v>
      </c>
      <c r="AZ65" s="25">
        <v>188</v>
      </c>
      <c r="BA65" s="25">
        <v>152</v>
      </c>
      <c r="BB65" s="25">
        <v>152</v>
      </c>
      <c r="BC65" s="25">
        <v>177</v>
      </c>
      <c r="BD65" s="25"/>
      <c r="BE65" s="25">
        <v>134</v>
      </c>
      <c r="BF65" s="25">
        <v>134</v>
      </c>
      <c r="BG65" s="25">
        <v>175</v>
      </c>
      <c r="BH65" s="25">
        <v>180</v>
      </c>
      <c r="BI65" s="25">
        <v>180</v>
      </c>
      <c r="BJ65" s="25">
        <v>129</v>
      </c>
      <c r="BK65" s="25"/>
      <c r="BL65" s="25">
        <v>85.355000000000004</v>
      </c>
      <c r="BM65" s="25">
        <v>85.355000000000004</v>
      </c>
      <c r="BN65" s="25">
        <v>88</v>
      </c>
      <c r="BO65" s="25">
        <v>81</v>
      </c>
      <c r="BP65" s="25">
        <v>81</v>
      </c>
      <c r="BQ65" s="25">
        <v>75</v>
      </c>
      <c r="BR65" s="25"/>
      <c r="BS65" s="25">
        <v>83.465000000000003</v>
      </c>
      <c r="BT65" s="25">
        <v>83.465000000000003</v>
      </c>
      <c r="BU65" s="25">
        <v>161</v>
      </c>
      <c r="BV65" s="25">
        <v>156</v>
      </c>
      <c r="BW65" s="25">
        <v>156</v>
      </c>
      <c r="BX65" s="25">
        <v>154</v>
      </c>
      <c r="BY65" s="25"/>
      <c r="BZ65" s="25">
        <v>77</v>
      </c>
      <c r="CA65" s="25">
        <v>77</v>
      </c>
      <c r="CB65" s="25">
        <v>160</v>
      </c>
      <c r="CC65" s="25">
        <v>160</v>
      </c>
      <c r="CD65" s="25">
        <v>160</v>
      </c>
      <c r="CE65" s="25">
        <v>101</v>
      </c>
    </row>
    <row r="66" spans="3:85" ht="17.100000000000001" customHeight="1" x14ac:dyDescent="0.25">
      <c r="C66" s="19" t="s">
        <v>176</v>
      </c>
      <c r="D66" s="73">
        <v>490</v>
      </c>
      <c r="E66" s="73">
        <v>490</v>
      </c>
      <c r="F66" s="20">
        <v>475</v>
      </c>
      <c r="G66" s="19"/>
      <c r="H66" s="20">
        <f>SUM(H60:H65)</f>
        <v>535</v>
      </c>
      <c r="I66" s="20">
        <v>535</v>
      </c>
      <c r="J66" s="20">
        <f>SUM(J59:J65)</f>
        <v>586</v>
      </c>
      <c r="K66" s="20">
        <f>SUM(K59:K65)</f>
        <v>499</v>
      </c>
      <c r="L66" s="20">
        <f>SUM(L59:L65)</f>
        <v>499</v>
      </c>
      <c r="M66" s="20">
        <v>574</v>
      </c>
      <c r="N66" s="19"/>
      <c r="O66" s="20">
        <f t="shared" ref="O66:Q66" si="32">SUM(O60:O65)</f>
        <v>511</v>
      </c>
      <c r="P66" s="20">
        <f t="shared" si="32"/>
        <v>511</v>
      </c>
      <c r="Q66" s="20">
        <f t="shared" si="32"/>
        <v>570</v>
      </c>
      <c r="R66" s="20">
        <f t="shared" ref="R66:S66" si="33">SUM(R60:R65)</f>
        <v>543</v>
      </c>
      <c r="S66" s="20">
        <f t="shared" si="33"/>
        <v>543</v>
      </c>
      <c r="T66" s="20">
        <f>SUM(T60:T65)</f>
        <v>528</v>
      </c>
      <c r="U66" s="20"/>
      <c r="V66" s="20">
        <f>SUM(V60:V65)</f>
        <v>531</v>
      </c>
      <c r="W66" s="20">
        <f>SUM(W60:W65)</f>
        <v>531</v>
      </c>
      <c r="X66" s="20">
        <f>SUM(X60:X65)</f>
        <v>541</v>
      </c>
      <c r="Y66" s="20">
        <v>548</v>
      </c>
      <c r="Z66" s="20">
        <v>548</v>
      </c>
      <c r="AA66" s="20">
        <f>+SUM(AA59:AA65)</f>
        <v>459</v>
      </c>
      <c r="AB66" s="19"/>
      <c r="AC66" s="20">
        <v>535</v>
      </c>
      <c r="AD66" s="20">
        <v>535</v>
      </c>
      <c r="AE66" s="20">
        <v>598</v>
      </c>
      <c r="AF66" s="20">
        <v>593</v>
      </c>
      <c r="AG66" s="20">
        <v>593</v>
      </c>
      <c r="AH66" s="20">
        <v>508</v>
      </c>
      <c r="AI66" s="20"/>
      <c r="AJ66" s="20">
        <v>495</v>
      </c>
      <c r="AK66" s="20">
        <v>495</v>
      </c>
      <c r="AL66" s="20">
        <v>502</v>
      </c>
      <c r="AM66" s="20">
        <v>477</v>
      </c>
      <c r="AN66" s="20">
        <v>477</v>
      </c>
      <c r="AO66" s="20">
        <v>445</v>
      </c>
      <c r="AP66" s="20"/>
      <c r="AQ66" s="20">
        <v>396</v>
      </c>
      <c r="AR66" s="20">
        <v>396</v>
      </c>
      <c r="AS66" s="20">
        <v>470</v>
      </c>
      <c r="AT66" s="20">
        <v>422</v>
      </c>
      <c r="AU66" s="20">
        <v>422</v>
      </c>
      <c r="AV66" s="20">
        <v>455</v>
      </c>
      <c r="AW66" s="20"/>
      <c r="AX66" s="20">
        <v>457</v>
      </c>
      <c r="AY66" s="20">
        <v>457</v>
      </c>
      <c r="AZ66" s="20">
        <v>523</v>
      </c>
      <c r="BA66" s="20">
        <v>493</v>
      </c>
      <c r="BB66" s="20">
        <v>493</v>
      </c>
      <c r="BC66" s="20">
        <v>501</v>
      </c>
      <c r="BD66" s="20"/>
      <c r="BE66" s="20">
        <v>828</v>
      </c>
      <c r="BF66" s="20">
        <v>828</v>
      </c>
      <c r="BG66" s="20">
        <v>858</v>
      </c>
      <c r="BH66" s="20">
        <v>883</v>
      </c>
      <c r="BI66" s="20">
        <v>883</v>
      </c>
      <c r="BJ66" s="20">
        <v>1214</v>
      </c>
      <c r="BK66" s="20"/>
      <c r="BL66" s="20">
        <v>313.06100000000004</v>
      </c>
      <c r="BM66" s="20">
        <v>313.06100000000004</v>
      </c>
      <c r="BN66" s="20">
        <v>310</v>
      </c>
      <c r="BO66" s="20">
        <v>331</v>
      </c>
      <c r="BP66" s="20">
        <v>331</v>
      </c>
      <c r="BQ66" s="20">
        <v>311</v>
      </c>
      <c r="BR66" s="20"/>
      <c r="BS66" s="20">
        <v>320.76894186789093</v>
      </c>
      <c r="BT66" s="20">
        <v>320.76894186789093</v>
      </c>
      <c r="BU66" s="20">
        <v>297</v>
      </c>
      <c r="BV66" s="20">
        <v>296</v>
      </c>
      <c r="BW66" s="20">
        <v>296</v>
      </c>
      <c r="BX66" s="20">
        <v>277</v>
      </c>
      <c r="BY66" s="20"/>
      <c r="BZ66" s="20">
        <v>319</v>
      </c>
      <c r="CA66" s="20">
        <v>319</v>
      </c>
      <c r="CB66" s="20">
        <v>300</v>
      </c>
      <c r="CC66" s="20">
        <v>307</v>
      </c>
      <c r="CD66" s="20">
        <v>307</v>
      </c>
      <c r="CE66" s="20">
        <v>237</v>
      </c>
    </row>
    <row r="67" spans="3:85" ht="4.3499999999999996" customHeight="1" x14ac:dyDescent="0.25">
      <c r="C67" s="3"/>
      <c r="D67" s="70"/>
      <c r="E67" s="70"/>
      <c r="F67" s="8"/>
      <c r="G67" s="3"/>
      <c r="H67" s="8"/>
      <c r="I67" s="8"/>
      <c r="J67" s="8"/>
      <c r="K67" s="8"/>
      <c r="L67" s="8"/>
      <c r="M67" s="8"/>
      <c r="N67" s="3"/>
      <c r="O67" s="8"/>
      <c r="P67" s="8"/>
      <c r="Q67" s="8"/>
      <c r="R67" s="8"/>
      <c r="S67" s="8"/>
      <c r="T67" s="8"/>
      <c r="U67" s="8"/>
      <c r="V67" s="8"/>
      <c r="W67" s="8"/>
      <c r="X67" s="8"/>
      <c r="Y67" s="8"/>
      <c r="Z67" s="8"/>
      <c r="AA67" s="8"/>
      <c r="AB67" s="3"/>
      <c r="AC67" s="8"/>
      <c r="AD67" s="8"/>
      <c r="AE67" s="8"/>
      <c r="AF67" s="8"/>
      <c r="AG67" s="8"/>
      <c r="AH67" s="8"/>
      <c r="AI67" s="8"/>
      <c r="AJ67" s="8"/>
      <c r="AK67" s="8"/>
      <c r="AL67" s="8"/>
      <c r="AM67" s="8"/>
      <c r="AN67" s="8"/>
      <c r="AO67" s="8"/>
      <c r="AP67" s="8"/>
      <c r="AQ67" s="8"/>
      <c r="AR67" s="8"/>
      <c r="AS67" s="8"/>
      <c r="AT67" s="8"/>
      <c r="AU67" s="8"/>
      <c r="AV67" s="8"/>
      <c r="AW67" s="8"/>
      <c r="AX67" s="8"/>
      <c r="AY67" s="8"/>
      <c r="AZ67" s="8"/>
      <c r="BA67" s="8"/>
      <c r="BB67" s="8"/>
      <c r="BC67" s="8"/>
      <c r="BD67" s="8"/>
      <c r="BE67" s="8"/>
      <c r="BF67" s="8"/>
      <c r="BG67" s="8"/>
      <c r="BH67" s="8"/>
      <c r="BI67" s="8"/>
      <c r="BJ67" s="8"/>
      <c r="BK67" s="8"/>
      <c r="BL67" s="8"/>
      <c r="BM67" s="8"/>
      <c r="BN67" s="8"/>
      <c r="BO67" s="8"/>
      <c r="BP67" s="8"/>
      <c r="BQ67" s="8"/>
      <c r="BR67" s="8"/>
      <c r="BS67" s="8"/>
      <c r="BT67" s="8"/>
      <c r="BU67" s="8"/>
      <c r="BV67" s="8"/>
      <c r="BW67" s="8"/>
      <c r="BX67" s="8"/>
      <c r="BY67" s="8"/>
      <c r="BZ67" s="8"/>
      <c r="CA67" s="8"/>
      <c r="CB67" s="8"/>
      <c r="CC67" s="8"/>
      <c r="CD67" s="8"/>
      <c r="CE67" s="8"/>
    </row>
    <row r="68" spans="3:85" ht="17.100000000000001" customHeight="1" x14ac:dyDescent="0.25">
      <c r="C68" s="24" t="s">
        <v>177</v>
      </c>
      <c r="D68" s="74"/>
      <c r="E68" s="74"/>
      <c r="F68" s="25"/>
      <c r="G68" s="24"/>
      <c r="H68" s="25">
        <v>0</v>
      </c>
      <c r="I68" s="25">
        <v>0</v>
      </c>
      <c r="J68" s="25"/>
      <c r="K68" s="25"/>
      <c r="L68" s="25"/>
      <c r="M68" s="25">
        <v>0</v>
      </c>
      <c r="N68" s="24"/>
      <c r="O68" s="25">
        <v>0</v>
      </c>
      <c r="P68" s="25">
        <v>0</v>
      </c>
      <c r="Q68" s="25">
        <v>46</v>
      </c>
      <c r="R68" s="25">
        <v>0</v>
      </c>
      <c r="S68" s="25">
        <v>0</v>
      </c>
      <c r="T68" s="25">
        <v>0</v>
      </c>
      <c r="U68" s="25"/>
      <c r="V68" s="25">
        <v>0</v>
      </c>
      <c r="W68" s="25">
        <v>0</v>
      </c>
      <c r="X68" s="25">
        <v>0</v>
      </c>
      <c r="Y68" s="25">
        <v>0</v>
      </c>
      <c r="Z68" s="25">
        <v>0</v>
      </c>
      <c r="AA68" s="25">
        <v>0</v>
      </c>
      <c r="AB68" s="24"/>
      <c r="AC68" s="25">
        <v>0</v>
      </c>
      <c r="AD68" s="25">
        <v>0</v>
      </c>
      <c r="AE68" s="25"/>
      <c r="AF68" s="25"/>
      <c r="AG68" s="25"/>
      <c r="AH68" s="25">
        <v>0</v>
      </c>
      <c r="AI68" s="25"/>
      <c r="AJ68" s="25">
        <v>0</v>
      </c>
      <c r="AK68" s="25">
        <v>0</v>
      </c>
      <c r="AL68" s="25">
        <v>0</v>
      </c>
      <c r="AM68" s="25">
        <v>0</v>
      </c>
      <c r="AN68" s="25">
        <v>0</v>
      </c>
      <c r="AO68" s="25">
        <v>0</v>
      </c>
      <c r="AP68" s="25"/>
      <c r="AQ68" s="25">
        <v>0</v>
      </c>
      <c r="AR68" s="25">
        <v>0</v>
      </c>
      <c r="AS68" s="25">
        <v>0</v>
      </c>
      <c r="AT68" s="25">
        <v>0</v>
      </c>
      <c r="AU68" s="25">
        <v>0</v>
      </c>
      <c r="AV68" s="25">
        <v>0</v>
      </c>
      <c r="AW68" s="25"/>
      <c r="AX68" s="25">
        <v>0</v>
      </c>
      <c r="AY68" s="25">
        <v>0</v>
      </c>
      <c r="AZ68" s="25">
        <v>0</v>
      </c>
      <c r="BA68" s="25">
        <v>0</v>
      </c>
      <c r="BB68" s="25">
        <v>0</v>
      </c>
      <c r="BC68" s="25">
        <v>0</v>
      </c>
      <c r="BD68" s="25"/>
      <c r="BE68" s="25">
        <v>0</v>
      </c>
      <c r="BF68" s="25">
        <v>0</v>
      </c>
      <c r="BG68" s="25">
        <v>0</v>
      </c>
      <c r="BH68" s="25">
        <v>0</v>
      </c>
      <c r="BI68" s="25">
        <v>0</v>
      </c>
      <c r="BJ68" s="25">
        <v>0</v>
      </c>
      <c r="BK68" s="25"/>
      <c r="BL68" s="25">
        <v>0</v>
      </c>
      <c r="BM68" s="25">
        <v>0</v>
      </c>
      <c r="BN68" s="25">
        <v>0</v>
      </c>
      <c r="BO68" s="25">
        <v>0</v>
      </c>
      <c r="BP68" s="25">
        <v>0</v>
      </c>
      <c r="BQ68" s="25">
        <v>0</v>
      </c>
      <c r="BR68" s="25"/>
      <c r="BS68" s="25">
        <v>0</v>
      </c>
      <c r="BT68" s="25">
        <v>0</v>
      </c>
      <c r="BU68" s="25">
        <v>0</v>
      </c>
      <c r="BV68" s="25">
        <v>0</v>
      </c>
      <c r="BW68" s="25">
        <v>0</v>
      </c>
      <c r="BX68" s="25">
        <v>1</v>
      </c>
      <c r="BY68" s="25"/>
      <c r="BZ68" s="25">
        <v>0</v>
      </c>
      <c r="CA68" s="25">
        <v>0</v>
      </c>
      <c r="CB68" s="25">
        <v>5</v>
      </c>
      <c r="CC68" s="25">
        <v>8</v>
      </c>
      <c r="CD68" s="25">
        <v>8</v>
      </c>
      <c r="CE68" s="25">
        <v>13</v>
      </c>
    </row>
    <row r="69" spans="3:85" ht="17.100000000000001" customHeight="1" x14ac:dyDescent="0.25">
      <c r="C69" s="19" t="s">
        <v>178</v>
      </c>
      <c r="D69" s="73">
        <v>490</v>
      </c>
      <c r="E69" s="73">
        <v>490</v>
      </c>
      <c r="F69" s="20">
        <v>475</v>
      </c>
      <c r="G69" s="19"/>
      <c r="H69" s="20">
        <f>+H66+H68</f>
        <v>535</v>
      </c>
      <c r="I69" s="20">
        <v>535</v>
      </c>
      <c r="J69" s="20">
        <f>+J66</f>
        <v>586</v>
      </c>
      <c r="K69" s="20">
        <f>+K66</f>
        <v>499</v>
      </c>
      <c r="L69" s="20">
        <f>+L66</f>
        <v>499</v>
      </c>
      <c r="M69" s="20">
        <v>574</v>
      </c>
      <c r="N69" s="19"/>
      <c r="O69" s="20">
        <f>+O66+O68</f>
        <v>511</v>
      </c>
      <c r="P69" s="20">
        <f>+P66+P68</f>
        <v>511</v>
      </c>
      <c r="Q69" s="20">
        <f>+Q66+Q68</f>
        <v>616</v>
      </c>
      <c r="R69" s="20">
        <f t="shared" ref="R69:S69" si="34">+R66</f>
        <v>543</v>
      </c>
      <c r="S69" s="20">
        <f t="shared" si="34"/>
        <v>543</v>
      </c>
      <c r="T69" s="20">
        <f>+T66</f>
        <v>528</v>
      </c>
      <c r="U69" s="20"/>
      <c r="V69" s="20">
        <f>+V66</f>
        <v>531</v>
      </c>
      <c r="W69" s="20">
        <f>+W66</f>
        <v>531</v>
      </c>
      <c r="X69" s="20">
        <f>+X66</f>
        <v>541</v>
      </c>
      <c r="Y69" s="20">
        <v>548</v>
      </c>
      <c r="Z69" s="20">
        <v>548</v>
      </c>
      <c r="AA69" s="20">
        <f>+AA66+AA68</f>
        <v>459</v>
      </c>
      <c r="AB69" s="19"/>
      <c r="AC69" s="20">
        <v>535</v>
      </c>
      <c r="AD69" s="20">
        <v>535</v>
      </c>
      <c r="AE69" s="20">
        <v>598</v>
      </c>
      <c r="AF69" s="20">
        <v>593</v>
      </c>
      <c r="AG69" s="20">
        <v>593</v>
      </c>
      <c r="AH69" s="20">
        <v>508</v>
      </c>
      <c r="AI69" s="20"/>
      <c r="AJ69" s="20">
        <v>495</v>
      </c>
      <c r="AK69" s="20">
        <v>495</v>
      </c>
      <c r="AL69" s="20">
        <v>502</v>
      </c>
      <c r="AM69" s="20">
        <v>477</v>
      </c>
      <c r="AN69" s="20">
        <v>477</v>
      </c>
      <c r="AO69" s="20">
        <v>445</v>
      </c>
      <c r="AP69" s="20"/>
      <c r="AQ69" s="20">
        <v>396</v>
      </c>
      <c r="AR69" s="20">
        <v>396</v>
      </c>
      <c r="AS69" s="20">
        <v>470</v>
      </c>
      <c r="AT69" s="20">
        <v>422</v>
      </c>
      <c r="AU69" s="20">
        <v>422</v>
      </c>
      <c r="AV69" s="20">
        <v>455</v>
      </c>
      <c r="AW69" s="20"/>
      <c r="AX69" s="20">
        <v>457</v>
      </c>
      <c r="AY69" s="20">
        <v>457</v>
      </c>
      <c r="AZ69" s="20">
        <v>523</v>
      </c>
      <c r="BA69" s="20">
        <v>493</v>
      </c>
      <c r="BB69" s="20">
        <v>493</v>
      </c>
      <c r="BC69" s="20">
        <v>501</v>
      </c>
      <c r="BD69" s="20"/>
      <c r="BE69" s="20">
        <v>828</v>
      </c>
      <c r="BF69" s="20">
        <v>828</v>
      </c>
      <c r="BG69" s="20">
        <v>858</v>
      </c>
      <c r="BH69" s="20">
        <v>883</v>
      </c>
      <c r="BI69" s="20">
        <v>883</v>
      </c>
      <c r="BJ69" s="20">
        <v>1214</v>
      </c>
      <c r="BK69" s="20"/>
      <c r="BL69" s="20">
        <v>313.06100000000004</v>
      </c>
      <c r="BM69" s="20">
        <v>313.06100000000004</v>
      </c>
      <c r="BN69" s="20">
        <v>310</v>
      </c>
      <c r="BO69" s="20">
        <v>331</v>
      </c>
      <c r="BP69" s="20">
        <v>331</v>
      </c>
      <c r="BQ69" s="20">
        <v>311</v>
      </c>
      <c r="BR69" s="20"/>
      <c r="BS69" s="20">
        <v>320.76894186789093</v>
      </c>
      <c r="BT69" s="20">
        <v>320.76894186789093</v>
      </c>
      <c r="BU69" s="20">
        <v>297</v>
      </c>
      <c r="BV69" s="20">
        <v>296</v>
      </c>
      <c r="BW69" s="20">
        <v>296</v>
      </c>
      <c r="BX69" s="20">
        <v>278</v>
      </c>
      <c r="BY69" s="20"/>
      <c r="BZ69" s="20">
        <v>319</v>
      </c>
      <c r="CA69" s="20">
        <v>319</v>
      </c>
      <c r="CB69" s="20">
        <v>305</v>
      </c>
      <c r="CC69" s="20">
        <v>315</v>
      </c>
      <c r="CD69" s="20">
        <v>315</v>
      </c>
      <c r="CE69" s="20">
        <v>250</v>
      </c>
      <c r="CF69" s="26"/>
      <c r="CG69" s="26"/>
    </row>
    <row r="70" spans="3:85" ht="17.100000000000001" customHeight="1" x14ac:dyDescent="0.25">
      <c r="C70" s="17" t="s">
        <v>179</v>
      </c>
      <c r="D70" s="75">
        <v>1695</v>
      </c>
      <c r="E70" s="75">
        <v>1695</v>
      </c>
      <c r="F70" s="18">
        <v>1674</v>
      </c>
      <c r="G70" s="17"/>
      <c r="H70" s="18">
        <f t="shared" ref="H70" si="35">+H69+H57</f>
        <v>1650</v>
      </c>
      <c r="I70" s="18">
        <v>1650</v>
      </c>
      <c r="J70" s="18">
        <f>+J66+J57</f>
        <v>1972</v>
      </c>
      <c r="K70" s="18">
        <f>+K66+K57</f>
        <v>1895</v>
      </c>
      <c r="L70" s="18">
        <f>+L66+L57</f>
        <v>1895</v>
      </c>
      <c r="M70" s="18">
        <v>1918</v>
      </c>
      <c r="N70" s="17"/>
      <c r="O70" s="18">
        <f t="shared" ref="O70:Q70" si="36">+O69+O57</f>
        <v>1823</v>
      </c>
      <c r="P70" s="18">
        <f t="shared" ref="P70" si="37">+P69+P57</f>
        <v>1823</v>
      </c>
      <c r="Q70" s="18">
        <f t="shared" si="36"/>
        <v>1889</v>
      </c>
      <c r="R70" s="18">
        <f t="shared" ref="R70:S70" si="38">+R69+R57</f>
        <v>1881</v>
      </c>
      <c r="S70" s="18">
        <f t="shared" si="38"/>
        <v>1881</v>
      </c>
      <c r="T70" s="18">
        <f>+T69+T57</f>
        <v>1917</v>
      </c>
      <c r="U70" s="18"/>
      <c r="V70" s="18">
        <f>+V69+V57</f>
        <v>1776</v>
      </c>
      <c r="W70" s="18">
        <f>+W69+W57</f>
        <v>1776</v>
      </c>
      <c r="X70" s="18">
        <f t="shared" ref="X70:AA70" si="39">+X69+X57</f>
        <v>1855</v>
      </c>
      <c r="Y70" s="18">
        <f t="shared" si="39"/>
        <v>1861</v>
      </c>
      <c r="Z70" s="18">
        <f t="shared" si="39"/>
        <v>1861</v>
      </c>
      <c r="AA70" s="18">
        <f t="shared" si="39"/>
        <v>1754</v>
      </c>
      <c r="AB70" s="17"/>
      <c r="AC70" s="18">
        <f t="shared" ref="AC70:AD70" si="40">+AC69+AC57</f>
        <v>1634</v>
      </c>
      <c r="AD70" s="18">
        <f t="shared" si="40"/>
        <v>1634</v>
      </c>
      <c r="AE70" s="18">
        <v>1837</v>
      </c>
      <c r="AF70" s="18">
        <v>1814</v>
      </c>
      <c r="AG70" s="18">
        <v>1814</v>
      </c>
      <c r="AH70" s="18">
        <v>1653</v>
      </c>
      <c r="AI70" s="18"/>
      <c r="AJ70" s="18">
        <v>1586</v>
      </c>
      <c r="AK70" s="18">
        <v>1586</v>
      </c>
      <c r="AL70" s="18">
        <v>1598</v>
      </c>
      <c r="AM70" s="18">
        <v>1542</v>
      </c>
      <c r="AN70" s="18">
        <v>1542</v>
      </c>
      <c r="AO70" s="18">
        <v>1492</v>
      </c>
      <c r="AP70" s="18"/>
      <c r="AQ70" s="18">
        <v>1400</v>
      </c>
      <c r="AR70" s="18">
        <v>1400</v>
      </c>
      <c r="AS70" s="18">
        <v>1502</v>
      </c>
      <c r="AT70" s="18">
        <v>1440</v>
      </c>
      <c r="AU70" s="18">
        <v>1442</v>
      </c>
      <c r="AV70" s="18">
        <v>1486</v>
      </c>
      <c r="AW70" s="18"/>
      <c r="AX70" s="18">
        <v>1345</v>
      </c>
      <c r="AY70" s="18">
        <v>1345</v>
      </c>
      <c r="AZ70" s="18">
        <v>1604</v>
      </c>
      <c r="BA70" s="18">
        <v>1653</v>
      </c>
      <c r="BB70" s="18">
        <v>1653</v>
      </c>
      <c r="BC70" s="18">
        <v>1536</v>
      </c>
      <c r="BD70" s="18"/>
      <c r="BE70" s="18">
        <v>1421</v>
      </c>
      <c r="BF70" s="18">
        <v>1421</v>
      </c>
      <c r="BG70" s="18">
        <v>1563</v>
      </c>
      <c r="BH70" s="18">
        <v>1691</v>
      </c>
      <c r="BI70" s="18">
        <v>1691</v>
      </c>
      <c r="BJ70" s="18">
        <v>2085</v>
      </c>
      <c r="BK70" s="18"/>
      <c r="BL70" s="18">
        <v>949</v>
      </c>
      <c r="BM70" s="18">
        <v>949</v>
      </c>
      <c r="BN70" s="18">
        <v>931</v>
      </c>
      <c r="BO70" s="18">
        <v>973</v>
      </c>
      <c r="BP70" s="18">
        <v>973</v>
      </c>
      <c r="BQ70" s="18">
        <v>963</v>
      </c>
      <c r="BR70" s="18"/>
      <c r="BS70" s="18">
        <v>911</v>
      </c>
      <c r="BT70" s="18">
        <v>911</v>
      </c>
      <c r="BU70" s="18">
        <v>895</v>
      </c>
      <c r="BV70" s="18">
        <v>844</v>
      </c>
      <c r="BW70" s="18">
        <v>844</v>
      </c>
      <c r="BX70" s="18">
        <v>922</v>
      </c>
      <c r="BY70" s="18"/>
      <c r="BZ70" s="18">
        <v>991</v>
      </c>
      <c r="CA70" s="18">
        <v>991</v>
      </c>
      <c r="CB70" s="18">
        <v>1029</v>
      </c>
      <c r="CC70" s="18">
        <v>1131</v>
      </c>
      <c r="CD70" s="18">
        <v>1131</v>
      </c>
      <c r="CE70" s="18">
        <v>1191</v>
      </c>
    </row>
    <row r="71" spans="3:85" ht="17.100000000000001" customHeight="1" thickBot="1" x14ac:dyDescent="0.3">
      <c r="C71" s="30" t="s">
        <v>180</v>
      </c>
      <c r="D71" s="82">
        <v>2653</v>
      </c>
      <c r="E71" s="82">
        <v>2653</v>
      </c>
      <c r="F71" s="31">
        <v>2618</v>
      </c>
      <c r="G71" s="30"/>
      <c r="H71" s="31">
        <f t="shared" ref="H71" si="41">+H70+H49</f>
        <v>2653</v>
      </c>
      <c r="I71" s="31">
        <v>2653</v>
      </c>
      <c r="J71" s="31">
        <f>+J70+J49</f>
        <v>2993</v>
      </c>
      <c r="K71" s="31">
        <f>+K70+K49</f>
        <v>2930</v>
      </c>
      <c r="L71" s="31">
        <f>+L70+L49</f>
        <v>2930</v>
      </c>
      <c r="M71" s="31">
        <v>3578</v>
      </c>
      <c r="N71" s="30"/>
      <c r="O71" s="31">
        <f t="shared" ref="O71:Q71" si="42">+O70+O49</f>
        <v>3473</v>
      </c>
      <c r="P71" s="31">
        <f t="shared" ref="P71" si="43">+P70+P49</f>
        <v>3473</v>
      </c>
      <c r="Q71" s="31">
        <f t="shared" si="42"/>
        <v>3435</v>
      </c>
      <c r="R71" s="31">
        <f t="shared" ref="R71:S71" si="44">+R70+R49</f>
        <v>3424</v>
      </c>
      <c r="S71" s="31">
        <f t="shared" si="44"/>
        <v>3424</v>
      </c>
      <c r="T71" s="31">
        <f>+T70+T49</f>
        <v>3477</v>
      </c>
      <c r="U71" s="31"/>
      <c r="V71" s="31">
        <f>+V70+V49</f>
        <v>3454</v>
      </c>
      <c r="W71" s="31">
        <f>+W70+W49</f>
        <v>3454</v>
      </c>
      <c r="X71" s="31">
        <f t="shared" ref="X71:AA71" si="45">+X70+X49</f>
        <v>3615</v>
      </c>
      <c r="Y71" s="31">
        <f t="shared" si="45"/>
        <v>3648</v>
      </c>
      <c r="Z71" s="31">
        <f t="shared" si="45"/>
        <v>3648</v>
      </c>
      <c r="AA71" s="31">
        <f t="shared" si="45"/>
        <v>3655</v>
      </c>
      <c r="AB71" s="30"/>
      <c r="AC71" s="31">
        <f t="shared" ref="AC71:AD71" si="46">+AC70+AC49</f>
        <v>3572</v>
      </c>
      <c r="AD71" s="31">
        <f t="shared" si="46"/>
        <v>3572</v>
      </c>
      <c r="AE71" s="31">
        <v>3705</v>
      </c>
      <c r="AF71" s="31">
        <v>3673</v>
      </c>
      <c r="AG71" s="31">
        <v>3673</v>
      </c>
      <c r="AH71" s="31">
        <v>3461</v>
      </c>
      <c r="AI71" s="31"/>
      <c r="AJ71" s="31">
        <v>3400</v>
      </c>
      <c r="AK71" s="31">
        <v>3400</v>
      </c>
      <c r="AL71" s="31">
        <v>3291</v>
      </c>
      <c r="AM71" s="31">
        <v>3186</v>
      </c>
      <c r="AN71" s="31">
        <v>3186</v>
      </c>
      <c r="AO71" s="31">
        <v>3045</v>
      </c>
      <c r="AP71" s="31"/>
      <c r="AQ71" s="31">
        <v>2909</v>
      </c>
      <c r="AR71" s="31">
        <v>2909</v>
      </c>
      <c r="AS71" s="31">
        <v>2979</v>
      </c>
      <c r="AT71" s="31">
        <v>2919</v>
      </c>
      <c r="AU71" s="31">
        <v>2919</v>
      </c>
      <c r="AV71" s="31">
        <v>2947</v>
      </c>
      <c r="AW71" s="31"/>
      <c r="AX71" s="31">
        <v>2716</v>
      </c>
      <c r="AY71" s="31">
        <v>2716</v>
      </c>
      <c r="AZ71" s="31">
        <v>2862</v>
      </c>
      <c r="BA71" s="31">
        <v>2833</v>
      </c>
      <c r="BB71" s="31">
        <v>2833</v>
      </c>
      <c r="BC71" s="31">
        <v>2582</v>
      </c>
      <c r="BD71" s="31"/>
      <c r="BE71" s="31">
        <v>2421</v>
      </c>
      <c r="BF71" s="31">
        <v>2421</v>
      </c>
      <c r="BG71" s="31">
        <v>2541</v>
      </c>
      <c r="BH71" s="31">
        <v>2617</v>
      </c>
      <c r="BI71" s="31">
        <v>2617</v>
      </c>
      <c r="BJ71" s="31">
        <v>2455</v>
      </c>
      <c r="BK71" s="31"/>
      <c r="BL71" s="31">
        <v>1327</v>
      </c>
      <c r="BM71" s="31">
        <v>1327</v>
      </c>
      <c r="BN71" s="31">
        <v>1286</v>
      </c>
      <c r="BO71" s="31">
        <v>1316</v>
      </c>
      <c r="BP71" s="31">
        <v>1316</v>
      </c>
      <c r="BQ71" s="31">
        <v>1286</v>
      </c>
      <c r="BR71" s="31"/>
      <c r="BS71" s="31">
        <v>1189</v>
      </c>
      <c r="BT71" s="31">
        <v>1189</v>
      </c>
      <c r="BU71" s="31">
        <v>1127</v>
      </c>
      <c r="BV71" s="31">
        <v>1126</v>
      </c>
      <c r="BW71" s="31">
        <v>1126</v>
      </c>
      <c r="BX71" s="31">
        <v>1182</v>
      </c>
      <c r="BY71" s="31"/>
      <c r="BZ71" s="31">
        <v>1246</v>
      </c>
      <c r="CA71" s="31">
        <v>1246</v>
      </c>
      <c r="CB71" s="31">
        <v>1238</v>
      </c>
      <c r="CC71" s="31">
        <v>1353</v>
      </c>
      <c r="CD71" s="31">
        <v>1353</v>
      </c>
      <c r="CE71" s="31">
        <v>1406</v>
      </c>
    </row>
    <row r="72" spans="3:85" x14ac:dyDescent="0.25">
      <c r="AC72" s="1" t="s">
        <v>108</v>
      </c>
    </row>
    <row r="73" spans="3:85" x14ac:dyDescent="0.25">
      <c r="J73" s="60"/>
      <c r="AA73" s="60"/>
    </row>
  </sheetData>
  <mergeCells count="25">
    <mergeCell ref="A1:CG5"/>
    <mergeCell ref="AQ9:AV9"/>
    <mergeCell ref="AQ41:AV41"/>
    <mergeCell ref="AX9:BC9"/>
    <mergeCell ref="BE9:BJ9"/>
    <mergeCell ref="BL9:BQ9"/>
    <mergeCell ref="BS9:BX9"/>
    <mergeCell ref="BZ9:CE9"/>
    <mergeCell ref="AX41:BC41"/>
    <mergeCell ref="BE41:BJ41"/>
    <mergeCell ref="BL41:BQ41"/>
    <mergeCell ref="BS41:BX41"/>
    <mergeCell ref="BZ41:CE41"/>
    <mergeCell ref="V9:AA9"/>
    <mergeCell ref="D9:F9"/>
    <mergeCell ref="D41:F41"/>
    <mergeCell ref="AJ9:AO9"/>
    <mergeCell ref="AC9:AH9"/>
    <mergeCell ref="AJ41:AO41"/>
    <mergeCell ref="O41:T41"/>
    <mergeCell ref="O9:T9"/>
    <mergeCell ref="V41:AA41"/>
    <mergeCell ref="AC41:AH41"/>
    <mergeCell ref="H9:M9"/>
    <mergeCell ref="H41:M41"/>
  </mergeCells>
  <hyperlinks>
    <hyperlink ref="AF7" location="Intro!A1" display="Go back to table of contents" xr:uid="{66E8B923-1F96-40E2-A957-4309EBA76C39}"/>
  </hyperlinks>
  <pageMargins left="0.70866141732283472" right="0.70866141732283472" top="0.74803149606299213" bottom="0.74803149606299213" header="0.31496062992125984" footer="0.31496062992125984"/>
  <pageSetup paperSize="8" scale="47" orientation="landscape" r:id="rId1"/>
  <ignoredErrors>
    <ignoredError sqref="Q49:Y49 R66:Z66 O66:Q66 H66" formulaRange="1"/>
  </ignoredErrors>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0402E3-12E8-4E86-A1AF-6E47546F91F4}">
  <sheetPr>
    <pageSetUpPr fitToPage="1"/>
  </sheetPr>
  <dimension ref="A1:CI49"/>
  <sheetViews>
    <sheetView showGridLines="0" topLeftCell="A28" zoomScale="85" zoomScaleNormal="85" zoomScaleSheetLayoutView="90" workbookViewId="0">
      <selection activeCell="D27" sqref="D27"/>
    </sheetView>
  </sheetViews>
  <sheetFormatPr defaultColWidth="0" defaultRowHeight="14.25" x14ac:dyDescent="0.25"/>
  <cols>
    <col min="1" max="2" width="1.42578125" style="1" customWidth="1"/>
    <col min="3" max="3" width="60.7109375" style="1" customWidth="1"/>
    <col min="4" max="6" width="8.85546875" style="1" customWidth="1"/>
    <col min="7" max="7" width="1.5703125" style="1" customWidth="1"/>
    <col min="8" max="13" width="8.85546875" style="1" customWidth="1"/>
    <col min="14" max="14" width="1.85546875" style="1" customWidth="1"/>
    <col min="15" max="20" width="8.85546875" style="1" customWidth="1"/>
    <col min="21" max="21" width="1.85546875" style="1" customWidth="1"/>
    <col min="22" max="27" width="8.85546875" style="1" customWidth="1"/>
    <col min="28" max="28" width="1.85546875" style="1" customWidth="1"/>
    <col min="29" max="34" width="8.85546875" style="1" customWidth="1"/>
    <col min="35" max="35" width="1.85546875" style="1" customWidth="1"/>
    <col min="36" max="37" width="8.85546875" style="1" customWidth="1"/>
    <col min="38" max="40" width="8.85546875" style="58" customWidth="1"/>
    <col min="41" max="41" width="8.85546875" style="1" customWidth="1"/>
    <col min="42" max="42" width="1.85546875" style="1" customWidth="1"/>
    <col min="43" max="48" width="8.85546875" style="1" customWidth="1"/>
    <col min="49" max="49" width="1.85546875" style="1" customWidth="1"/>
    <col min="50" max="55" width="8.85546875" style="1" customWidth="1"/>
    <col min="56" max="56" width="1.85546875" style="1" customWidth="1"/>
    <col min="57" max="62" width="8.85546875" style="1" customWidth="1"/>
    <col min="63" max="63" width="1.85546875" style="1" customWidth="1"/>
    <col min="64" max="69" width="8.85546875" style="1" customWidth="1"/>
    <col min="70" max="70" width="1.85546875" style="1" customWidth="1"/>
    <col min="71" max="76" width="8.85546875" style="1" customWidth="1"/>
    <col min="77" max="77" width="1.85546875" style="1" customWidth="1"/>
    <col min="78" max="83" width="8.85546875" style="1" customWidth="1"/>
    <col min="84" max="85" width="1.42578125" style="1" customWidth="1"/>
    <col min="86" max="87" width="0" style="1" hidden="1" customWidth="1"/>
    <col min="88" max="16384" width="8.85546875" style="1" hidden="1"/>
  </cols>
  <sheetData>
    <row r="1" spans="1:85" s="59" customFormat="1" ht="15" x14ac:dyDescent="0.25">
      <c r="A1" s="128"/>
      <c r="B1" s="128"/>
      <c r="C1" s="128"/>
      <c r="D1" s="128"/>
      <c r="E1" s="128"/>
      <c r="F1" s="128"/>
      <c r="G1" s="128"/>
      <c r="H1" s="128"/>
      <c r="I1" s="128"/>
      <c r="J1" s="128"/>
      <c r="K1" s="128"/>
      <c r="L1" s="128"/>
      <c r="M1" s="128"/>
      <c r="N1" s="128"/>
      <c r="O1" s="128"/>
      <c r="P1" s="128"/>
      <c r="Q1" s="128"/>
      <c r="R1" s="128"/>
      <c r="S1" s="128"/>
      <c r="T1" s="128"/>
      <c r="U1" s="128"/>
      <c r="V1" s="128"/>
      <c r="W1" s="128"/>
      <c r="X1" s="128"/>
      <c r="Y1" s="128"/>
      <c r="Z1" s="128"/>
      <c r="AA1" s="128"/>
      <c r="AB1" s="128"/>
      <c r="AC1" s="128"/>
      <c r="AD1" s="128"/>
      <c r="AE1" s="128"/>
      <c r="AF1" s="128"/>
      <c r="AG1" s="128"/>
      <c r="AH1" s="128"/>
      <c r="AI1" s="128"/>
      <c r="AJ1" s="128"/>
      <c r="AK1" s="128"/>
      <c r="AL1" s="128"/>
      <c r="AM1" s="128"/>
      <c r="AN1" s="128"/>
      <c r="AO1" s="128"/>
      <c r="AP1" s="128"/>
      <c r="AQ1" s="128"/>
      <c r="AR1" s="128"/>
      <c r="AS1" s="128"/>
      <c r="AT1" s="128"/>
      <c r="AU1" s="128"/>
      <c r="AV1" s="128"/>
      <c r="AW1" s="128"/>
      <c r="AX1" s="128"/>
      <c r="AY1" s="128"/>
      <c r="AZ1" s="128"/>
      <c r="BA1" s="128"/>
      <c r="BB1" s="128"/>
      <c r="BC1" s="128"/>
      <c r="BD1" s="128"/>
      <c r="BE1" s="128"/>
      <c r="BF1" s="128"/>
      <c r="BG1" s="128"/>
      <c r="BH1" s="128"/>
      <c r="BI1" s="128"/>
      <c r="BJ1" s="128"/>
      <c r="BK1" s="128"/>
      <c r="BL1" s="128"/>
      <c r="BM1" s="128"/>
      <c r="BN1" s="128"/>
      <c r="BO1" s="128"/>
      <c r="BP1" s="128"/>
      <c r="BQ1" s="128"/>
      <c r="BR1" s="128"/>
      <c r="BS1" s="128"/>
      <c r="BT1" s="128"/>
      <c r="BU1" s="128"/>
      <c r="BV1" s="128"/>
      <c r="BW1" s="128"/>
      <c r="BX1" s="128"/>
      <c r="BY1" s="128"/>
      <c r="BZ1" s="128"/>
      <c r="CA1" s="128"/>
      <c r="CB1" s="128"/>
      <c r="CC1" s="128"/>
      <c r="CD1" s="128"/>
      <c r="CE1" s="128"/>
      <c r="CF1" s="128"/>
      <c r="CG1" s="128"/>
    </row>
    <row r="2" spans="1:85" s="59" customFormat="1" ht="15" x14ac:dyDescent="0.25">
      <c r="A2" s="128"/>
      <c r="B2" s="128"/>
      <c r="C2" s="128"/>
      <c r="D2" s="128"/>
      <c r="E2" s="128"/>
      <c r="F2" s="128"/>
      <c r="G2" s="128"/>
      <c r="H2" s="128"/>
      <c r="I2" s="128"/>
      <c r="J2" s="128"/>
      <c r="K2" s="128"/>
      <c r="L2" s="128"/>
      <c r="M2" s="128"/>
      <c r="N2" s="128"/>
      <c r="O2" s="128"/>
      <c r="P2" s="128"/>
      <c r="Q2" s="128"/>
      <c r="R2" s="128"/>
      <c r="S2" s="128"/>
      <c r="T2" s="128"/>
      <c r="U2" s="128"/>
      <c r="V2" s="128"/>
      <c r="W2" s="128"/>
      <c r="X2" s="128"/>
      <c r="Y2" s="128"/>
      <c r="Z2" s="128"/>
      <c r="AA2" s="128"/>
      <c r="AB2" s="128"/>
      <c r="AC2" s="128"/>
      <c r="AD2" s="128"/>
      <c r="AE2" s="128"/>
      <c r="AF2" s="128"/>
      <c r="AG2" s="128"/>
      <c r="AH2" s="128"/>
      <c r="AI2" s="128"/>
      <c r="AJ2" s="128"/>
      <c r="AK2" s="128"/>
      <c r="AL2" s="128"/>
      <c r="AM2" s="128"/>
      <c r="AN2" s="128"/>
      <c r="AO2" s="128"/>
      <c r="AP2" s="128"/>
      <c r="AQ2" s="128"/>
      <c r="AR2" s="128"/>
      <c r="AS2" s="128"/>
      <c r="AT2" s="128"/>
      <c r="AU2" s="128"/>
      <c r="AV2" s="128"/>
      <c r="AW2" s="128"/>
      <c r="AX2" s="128"/>
      <c r="AY2" s="128"/>
      <c r="AZ2" s="128"/>
      <c r="BA2" s="128"/>
      <c r="BB2" s="128"/>
      <c r="BC2" s="128"/>
      <c r="BD2" s="128"/>
      <c r="BE2" s="128"/>
      <c r="BF2" s="128"/>
      <c r="BG2" s="128"/>
      <c r="BH2" s="128"/>
      <c r="BI2" s="128"/>
      <c r="BJ2" s="128"/>
      <c r="BK2" s="128"/>
      <c r="BL2" s="128"/>
      <c r="BM2" s="128"/>
      <c r="BN2" s="128"/>
      <c r="BO2" s="128"/>
      <c r="BP2" s="128"/>
      <c r="BQ2" s="128"/>
      <c r="BR2" s="128"/>
      <c r="BS2" s="128"/>
      <c r="BT2" s="128"/>
      <c r="BU2" s="128"/>
      <c r="BV2" s="128"/>
      <c r="BW2" s="128"/>
      <c r="BX2" s="128"/>
      <c r="BY2" s="128"/>
      <c r="BZ2" s="128"/>
      <c r="CA2" s="128"/>
      <c r="CB2" s="128"/>
      <c r="CC2" s="128"/>
      <c r="CD2" s="128"/>
      <c r="CE2" s="128"/>
      <c r="CF2" s="128"/>
      <c r="CG2" s="128"/>
    </row>
    <row r="3" spans="1:85" s="59" customFormat="1" ht="15" x14ac:dyDescent="0.25">
      <c r="A3" s="128"/>
      <c r="B3" s="128"/>
      <c r="C3" s="128"/>
      <c r="D3" s="128"/>
      <c r="E3" s="128"/>
      <c r="F3" s="128"/>
      <c r="G3" s="128"/>
      <c r="H3" s="128"/>
      <c r="I3" s="128"/>
      <c r="J3" s="128"/>
      <c r="K3" s="128"/>
      <c r="L3" s="128"/>
      <c r="M3" s="128"/>
      <c r="N3" s="128"/>
      <c r="O3" s="128"/>
      <c r="P3" s="128"/>
      <c r="Q3" s="128"/>
      <c r="R3" s="128"/>
      <c r="S3" s="128"/>
      <c r="T3" s="128"/>
      <c r="U3" s="128"/>
      <c r="V3" s="128"/>
      <c r="W3" s="128"/>
      <c r="X3" s="128"/>
      <c r="Y3" s="128"/>
      <c r="Z3" s="128"/>
      <c r="AA3" s="128"/>
      <c r="AB3" s="128"/>
      <c r="AC3" s="128"/>
      <c r="AD3" s="128"/>
      <c r="AE3" s="128"/>
      <c r="AF3" s="128"/>
      <c r="AG3" s="128"/>
      <c r="AH3" s="128"/>
      <c r="AI3" s="128"/>
      <c r="AJ3" s="128"/>
      <c r="AK3" s="128"/>
      <c r="AL3" s="128"/>
      <c r="AM3" s="128"/>
      <c r="AN3" s="128"/>
      <c r="AO3" s="128"/>
      <c r="AP3" s="128"/>
      <c r="AQ3" s="128"/>
      <c r="AR3" s="128"/>
      <c r="AS3" s="128"/>
      <c r="AT3" s="128"/>
      <c r="AU3" s="128"/>
      <c r="AV3" s="128"/>
      <c r="AW3" s="128"/>
      <c r="AX3" s="128"/>
      <c r="AY3" s="128"/>
      <c r="AZ3" s="128"/>
      <c r="BA3" s="128"/>
      <c r="BB3" s="128"/>
      <c r="BC3" s="128"/>
      <c r="BD3" s="128"/>
      <c r="BE3" s="128"/>
      <c r="BF3" s="128"/>
      <c r="BG3" s="128"/>
      <c r="BH3" s="128"/>
      <c r="BI3" s="128"/>
      <c r="BJ3" s="128"/>
      <c r="BK3" s="128"/>
      <c r="BL3" s="128"/>
      <c r="BM3" s="128"/>
      <c r="BN3" s="128"/>
      <c r="BO3" s="128"/>
      <c r="BP3" s="128"/>
      <c r="BQ3" s="128"/>
      <c r="BR3" s="128"/>
      <c r="BS3" s="128"/>
      <c r="BT3" s="128"/>
      <c r="BU3" s="128"/>
      <c r="BV3" s="128"/>
      <c r="BW3" s="128"/>
      <c r="BX3" s="128"/>
      <c r="BY3" s="128"/>
      <c r="BZ3" s="128"/>
      <c r="CA3" s="128"/>
      <c r="CB3" s="128"/>
      <c r="CC3" s="128"/>
      <c r="CD3" s="128"/>
      <c r="CE3" s="128"/>
      <c r="CF3" s="128"/>
      <c r="CG3" s="128"/>
    </row>
    <row r="4" spans="1:85" s="59" customFormat="1" ht="15" x14ac:dyDescent="0.25">
      <c r="A4" s="128"/>
      <c r="B4" s="128"/>
      <c r="C4" s="128"/>
      <c r="D4" s="128"/>
      <c r="E4" s="128"/>
      <c r="F4" s="128"/>
      <c r="G4" s="128"/>
      <c r="H4" s="128"/>
      <c r="I4" s="128"/>
      <c r="J4" s="128"/>
      <c r="K4" s="128"/>
      <c r="L4" s="128"/>
      <c r="M4" s="128"/>
      <c r="N4" s="128"/>
      <c r="O4" s="128"/>
      <c r="P4" s="128"/>
      <c r="Q4" s="128"/>
      <c r="R4" s="128"/>
      <c r="S4" s="128"/>
      <c r="T4" s="128"/>
      <c r="U4" s="128"/>
      <c r="V4" s="128"/>
      <c r="W4" s="128"/>
      <c r="X4" s="128"/>
      <c r="Y4" s="128"/>
      <c r="Z4" s="128"/>
      <c r="AA4" s="128"/>
      <c r="AB4" s="128"/>
      <c r="AC4" s="128"/>
      <c r="AD4" s="128"/>
      <c r="AE4" s="128"/>
      <c r="AF4" s="128"/>
      <c r="AG4" s="128"/>
      <c r="AH4" s="128"/>
      <c r="AI4" s="128"/>
      <c r="AJ4" s="128"/>
      <c r="AK4" s="128"/>
      <c r="AL4" s="128"/>
      <c r="AM4" s="128"/>
      <c r="AN4" s="128"/>
      <c r="AO4" s="128"/>
      <c r="AP4" s="128"/>
      <c r="AQ4" s="128"/>
      <c r="AR4" s="128"/>
      <c r="AS4" s="128"/>
      <c r="AT4" s="128"/>
      <c r="AU4" s="128"/>
      <c r="AV4" s="128"/>
      <c r="AW4" s="128"/>
      <c r="AX4" s="128"/>
      <c r="AY4" s="128"/>
      <c r="AZ4" s="128"/>
      <c r="BA4" s="128"/>
      <c r="BB4" s="128"/>
      <c r="BC4" s="128"/>
      <c r="BD4" s="128"/>
      <c r="BE4" s="128"/>
      <c r="BF4" s="128"/>
      <c r="BG4" s="128"/>
      <c r="BH4" s="128"/>
      <c r="BI4" s="128"/>
      <c r="BJ4" s="128"/>
      <c r="BK4" s="128"/>
      <c r="BL4" s="128"/>
      <c r="BM4" s="128"/>
      <c r="BN4" s="128"/>
      <c r="BO4" s="128"/>
      <c r="BP4" s="128"/>
      <c r="BQ4" s="128"/>
      <c r="BR4" s="128"/>
      <c r="BS4" s="128"/>
      <c r="BT4" s="128"/>
      <c r="BU4" s="128"/>
      <c r="BV4" s="128"/>
      <c r="BW4" s="128"/>
      <c r="BX4" s="128"/>
      <c r="BY4" s="128"/>
      <c r="BZ4" s="128"/>
      <c r="CA4" s="128"/>
      <c r="CB4" s="128"/>
      <c r="CC4" s="128"/>
      <c r="CD4" s="128"/>
      <c r="CE4" s="128"/>
      <c r="CF4" s="128"/>
      <c r="CG4" s="128"/>
    </row>
    <row r="5" spans="1:85" s="59" customFormat="1" ht="15" x14ac:dyDescent="0.25">
      <c r="A5" s="128"/>
      <c r="B5" s="128"/>
      <c r="C5" s="128"/>
      <c r="D5" s="128"/>
      <c r="E5" s="128"/>
      <c r="F5" s="128"/>
      <c r="G5" s="128"/>
      <c r="H5" s="128"/>
      <c r="I5" s="128"/>
      <c r="J5" s="128"/>
      <c r="K5" s="128"/>
      <c r="L5" s="128"/>
      <c r="M5" s="128"/>
      <c r="N5" s="128"/>
      <c r="O5" s="128"/>
      <c r="P5" s="128"/>
      <c r="Q5" s="128"/>
      <c r="R5" s="128"/>
      <c r="S5" s="128"/>
      <c r="T5" s="128"/>
      <c r="U5" s="128"/>
      <c r="V5" s="128"/>
      <c r="W5" s="128"/>
      <c r="X5" s="128"/>
      <c r="Y5" s="128"/>
      <c r="Z5" s="128"/>
      <c r="AA5" s="128"/>
      <c r="AB5" s="128"/>
      <c r="AC5" s="128"/>
      <c r="AD5" s="128"/>
      <c r="AE5" s="128"/>
      <c r="AF5" s="128"/>
      <c r="AG5" s="128"/>
      <c r="AH5" s="128"/>
      <c r="AI5" s="128"/>
      <c r="AJ5" s="128"/>
      <c r="AK5" s="128"/>
      <c r="AL5" s="128"/>
      <c r="AM5" s="128"/>
      <c r="AN5" s="128"/>
      <c r="AO5" s="128"/>
      <c r="AP5" s="128"/>
      <c r="AQ5" s="128"/>
      <c r="AR5" s="128"/>
      <c r="AS5" s="128"/>
      <c r="AT5" s="128"/>
      <c r="AU5" s="128"/>
      <c r="AV5" s="128"/>
      <c r="AW5" s="128"/>
      <c r="AX5" s="128"/>
      <c r="AY5" s="128"/>
      <c r="AZ5" s="128"/>
      <c r="BA5" s="128"/>
      <c r="BB5" s="128"/>
      <c r="BC5" s="128"/>
      <c r="BD5" s="128"/>
      <c r="BE5" s="128"/>
      <c r="BF5" s="128"/>
      <c r="BG5" s="128"/>
      <c r="BH5" s="128"/>
      <c r="BI5" s="128"/>
      <c r="BJ5" s="128"/>
      <c r="BK5" s="128"/>
      <c r="BL5" s="128"/>
      <c r="BM5" s="128"/>
      <c r="BN5" s="128"/>
      <c r="BO5" s="128"/>
      <c r="BP5" s="128"/>
      <c r="BQ5" s="128"/>
      <c r="BR5" s="128"/>
      <c r="BS5" s="128"/>
      <c r="BT5" s="128"/>
      <c r="BU5" s="128"/>
      <c r="BV5" s="128"/>
      <c r="BW5" s="128"/>
      <c r="BX5" s="128"/>
      <c r="BY5" s="128"/>
      <c r="BZ5" s="128"/>
      <c r="CA5" s="128"/>
      <c r="CB5" s="128"/>
      <c r="CC5" s="128"/>
      <c r="CD5" s="128"/>
      <c r="CE5" s="128"/>
      <c r="CF5" s="128"/>
      <c r="CG5" s="128"/>
    </row>
    <row r="6" spans="1:85" x14ac:dyDescent="0.25">
      <c r="D6" s="121"/>
      <c r="AL6" s="1"/>
      <c r="AM6" s="1"/>
      <c r="AN6" s="1"/>
    </row>
    <row r="7" spans="1:85" ht="18" x14ac:dyDescent="0.25">
      <c r="C7" s="6" t="s">
        <v>39</v>
      </c>
      <c r="D7" s="6"/>
      <c r="E7" s="6"/>
      <c r="F7" s="6"/>
      <c r="G7" s="6"/>
      <c r="H7" s="6"/>
      <c r="I7" s="6"/>
      <c r="J7" s="6"/>
      <c r="K7" s="6"/>
      <c r="L7" s="6"/>
      <c r="M7" s="6"/>
      <c r="N7" s="6"/>
      <c r="O7" s="6"/>
      <c r="P7" s="6"/>
      <c r="Q7" s="6"/>
      <c r="R7" s="6"/>
      <c r="S7" s="6"/>
      <c r="T7" s="6"/>
      <c r="U7" s="6"/>
      <c r="V7" s="6"/>
      <c r="W7" s="6"/>
      <c r="X7" s="6"/>
      <c r="Y7" s="6"/>
      <c r="Z7" s="6"/>
      <c r="AA7" s="44"/>
      <c r="AB7" s="44"/>
      <c r="AC7" s="6"/>
      <c r="AD7" s="6"/>
      <c r="AE7" s="6"/>
      <c r="AF7" s="44" t="s">
        <v>11</v>
      </c>
      <c r="AG7" s="44"/>
      <c r="AH7" s="44"/>
      <c r="AI7" s="44"/>
      <c r="AK7" s="6"/>
      <c r="AL7" s="44"/>
      <c r="AN7" s="6"/>
      <c r="AP7" s="44"/>
      <c r="AQ7" s="44"/>
      <c r="AR7" s="44"/>
      <c r="AS7" s="44"/>
    </row>
    <row r="8" spans="1:85" x14ac:dyDescent="0.25">
      <c r="AL8" s="1"/>
      <c r="AM8" s="1"/>
      <c r="AN8" s="1"/>
    </row>
    <row r="9" spans="1:85" s="3" customFormat="1" ht="15" customHeight="1" x14ac:dyDescent="0.25">
      <c r="C9" s="4"/>
      <c r="D9" s="129">
        <v>2026</v>
      </c>
      <c r="E9" s="129"/>
      <c r="F9" s="129"/>
      <c r="G9" s="4"/>
      <c r="H9" s="122">
        <v>2025</v>
      </c>
      <c r="I9" s="122"/>
      <c r="J9" s="122"/>
      <c r="K9" s="122"/>
      <c r="L9" s="122"/>
      <c r="M9" s="122"/>
      <c r="N9" s="4"/>
      <c r="O9" s="122">
        <v>2024</v>
      </c>
      <c r="P9" s="122"/>
      <c r="Q9" s="122"/>
      <c r="R9" s="122"/>
      <c r="S9" s="122"/>
      <c r="T9" s="122"/>
      <c r="U9" s="4"/>
      <c r="V9" s="122">
        <v>2023</v>
      </c>
      <c r="W9" s="122"/>
      <c r="X9" s="122"/>
      <c r="Y9" s="122"/>
      <c r="Z9" s="122"/>
      <c r="AA9" s="122"/>
      <c r="AB9" s="4"/>
      <c r="AC9" s="122">
        <v>2022</v>
      </c>
      <c r="AD9" s="122"/>
      <c r="AE9" s="122"/>
      <c r="AF9" s="122"/>
      <c r="AG9" s="122"/>
      <c r="AH9" s="122"/>
      <c r="AI9" s="4"/>
      <c r="AJ9" s="122">
        <v>2021</v>
      </c>
      <c r="AK9" s="122"/>
      <c r="AL9" s="122"/>
      <c r="AM9" s="122"/>
      <c r="AN9" s="122"/>
      <c r="AO9" s="122"/>
      <c r="AP9" s="4"/>
      <c r="AQ9" s="122">
        <v>2020</v>
      </c>
      <c r="AR9" s="122"/>
      <c r="AS9" s="122"/>
      <c r="AT9" s="122"/>
      <c r="AU9" s="122"/>
      <c r="AV9" s="122"/>
      <c r="AW9" s="4"/>
      <c r="AX9" s="122">
        <v>2019</v>
      </c>
      <c r="AY9" s="122"/>
      <c r="AZ9" s="122"/>
      <c r="BA9" s="122"/>
      <c r="BB9" s="122"/>
      <c r="BC9" s="122"/>
      <c r="BD9" s="4"/>
      <c r="BE9" s="122">
        <v>2018</v>
      </c>
      <c r="BF9" s="122"/>
      <c r="BG9" s="122"/>
      <c r="BH9" s="122"/>
      <c r="BI9" s="122"/>
      <c r="BJ9" s="122"/>
      <c r="BK9" s="4"/>
      <c r="BL9" s="122">
        <v>2017</v>
      </c>
      <c r="BM9" s="122"/>
      <c r="BN9" s="122"/>
      <c r="BO9" s="122"/>
      <c r="BP9" s="122"/>
      <c r="BQ9" s="122"/>
      <c r="BR9" s="4"/>
      <c r="BS9" s="122">
        <v>2016</v>
      </c>
      <c r="BT9" s="122"/>
      <c r="BU9" s="122"/>
      <c r="BV9" s="122"/>
      <c r="BW9" s="122"/>
      <c r="BX9" s="122"/>
      <c r="BY9" s="4"/>
      <c r="BZ9" s="122">
        <v>2015</v>
      </c>
      <c r="CA9" s="122"/>
      <c r="CB9" s="122"/>
      <c r="CC9" s="122"/>
      <c r="CD9" s="122"/>
      <c r="CE9" s="122"/>
    </row>
    <row r="10" spans="1:85" s="3" customFormat="1" ht="12.75" x14ac:dyDescent="0.25">
      <c r="C10" s="68" t="s">
        <v>13</v>
      </c>
      <c r="D10" s="90" t="s">
        <v>18</v>
      </c>
      <c r="E10" s="90" t="s">
        <v>19</v>
      </c>
      <c r="F10" s="90" t="s">
        <v>14</v>
      </c>
      <c r="G10" s="68"/>
      <c r="H10" s="120" t="s">
        <v>15</v>
      </c>
      <c r="I10" s="120" t="s">
        <v>16</v>
      </c>
      <c r="J10" s="120" t="s">
        <v>17</v>
      </c>
      <c r="K10" s="120" t="s">
        <v>18</v>
      </c>
      <c r="L10" s="120" t="s">
        <v>19</v>
      </c>
      <c r="M10" s="120" t="s">
        <v>14</v>
      </c>
      <c r="N10" s="68"/>
      <c r="O10" s="120" t="s">
        <v>15</v>
      </c>
      <c r="P10" s="120" t="s">
        <v>16</v>
      </c>
      <c r="Q10" s="120" t="s">
        <v>17</v>
      </c>
      <c r="R10" s="120" t="s">
        <v>18</v>
      </c>
      <c r="S10" s="120" t="s">
        <v>19</v>
      </c>
      <c r="T10" s="120" t="s">
        <v>14</v>
      </c>
      <c r="U10" s="69"/>
      <c r="V10" s="120" t="s">
        <v>15</v>
      </c>
      <c r="W10" s="120" t="s">
        <v>16</v>
      </c>
      <c r="X10" s="120" t="s">
        <v>17</v>
      </c>
      <c r="Y10" s="120" t="s">
        <v>18</v>
      </c>
      <c r="Z10" s="120" t="s">
        <v>19</v>
      </c>
      <c r="AA10" s="120" t="s">
        <v>14</v>
      </c>
      <c r="AB10" s="120"/>
      <c r="AC10" s="120" t="s">
        <v>135</v>
      </c>
      <c r="AD10" s="120" t="s">
        <v>16</v>
      </c>
      <c r="AE10" s="120" t="s">
        <v>17</v>
      </c>
      <c r="AF10" s="120" t="s">
        <v>18</v>
      </c>
      <c r="AG10" s="120" t="s">
        <v>19</v>
      </c>
      <c r="AH10" s="120" t="s">
        <v>14</v>
      </c>
      <c r="AI10" s="120"/>
      <c r="AJ10" s="120" t="s">
        <v>15</v>
      </c>
      <c r="AK10" s="120" t="s">
        <v>16</v>
      </c>
      <c r="AL10" s="120" t="s">
        <v>17</v>
      </c>
      <c r="AM10" s="120" t="s">
        <v>18</v>
      </c>
      <c r="AN10" s="120" t="s">
        <v>19</v>
      </c>
      <c r="AO10" s="120" t="s">
        <v>14</v>
      </c>
      <c r="AP10" s="120"/>
      <c r="AQ10" s="120" t="s">
        <v>15</v>
      </c>
      <c r="AR10" s="120" t="s">
        <v>16</v>
      </c>
      <c r="AS10" s="120" t="s">
        <v>17</v>
      </c>
      <c r="AT10" s="120" t="s">
        <v>18</v>
      </c>
      <c r="AU10" s="120" t="s">
        <v>19</v>
      </c>
      <c r="AV10" s="120" t="s">
        <v>14</v>
      </c>
      <c r="AW10" s="69"/>
      <c r="AX10" s="120" t="s">
        <v>15</v>
      </c>
      <c r="AY10" s="120" t="s">
        <v>16</v>
      </c>
      <c r="AZ10" s="120" t="s">
        <v>17</v>
      </c>
      <c r="BA10" s="120" t="s">
        <v>18</v>
      </c>
      <c r="BB10" s="120" t="s">
        <v>19</v>
      </c>
      <c r="BC10" s="120" t="s">
        <v>14</v>
      </c>
      <c r="BD10" s="69"/>
      <c r="BE10" s="120" t="s">
        <v>15</v>
      </c>
      <c r="BF10" s="120" t="s">
        <v>16</v>
      </c>
      <c r="BG10" s="120" t="s">
        <v>17</v>
      </c>
      <c r="BH10" s="120" t="s">
        <v>18</v>
      </c>
      <c r="BI10" s="120" t="s">
        <v>19</v>
      </c>
      <c r="BJ10" s="120" t="s">
        <v>14</v>
      </c>
      <c r="BK10" s="69"/>
      <c r="BL10" s="120" t="s">
        <v>15</v>
      </c>
      <c r="BM10" s="120" t="s">
        <v>16</v>
      </c>
      <c r="BN10" s="120" t="s">
        <v>17</v>
      </c>
      <c r="BO10" s="120" t="s">
        <v>18</v>
      </c>
      <c r="BP10" s="120" t="s">
        <v>19</v>
      </c>
      <c r="BQ10" s="120" t="s">
        <v>14</v>
      </c>
      <c r="BR10" s="69"/>
      <c r="BS10" s="120" t="s">
        <v>15</v>
      </c>
      <c r="BT10" s="120" t="s">
        <v>16</v>
      </c>
      <c r="BU10" s="120" t="s">
        <v>17</v>
      </c>
      <c r="BV10" s="120" t="s">
        <v>18</v>
      </c>
      <c r="BW10" s="120" t="s">
        <v>19</v>
      </c>
      <c r="BX10" s="120" t="s">
        <v>14</v>
      </c>
      <c r="BY10" s="69"/>
      <c r="BZ10" s="120" t="s">
        <v>15</v>
      </c>
      <c r="CA10" s="120" t="s">
        <v>16</v>
      </c>
      <c r="CB10" s="120" t="s">
        <v>17</v>
      </c>
      <c r="CC10" s="120" t="s">
        <v>18</v>
      </c>
      <c r="CD10" s="120" t="s">
        <v>19</v>
      </c>
      <c r="CE10" s="120" t="s">
        <v>14</v>
      </c>
    </row>
    <row r="11" spans="1:85" s="3" customFormat="1" ht="4.3499999999999996" customHeight="1" x14ac:dyDescent="0.25">
      <c r="AL11" s="55"/>
      <c r="AM11" s="55"/>
      <c r="AN11" s="55"/>
    </row>
    <row r="12" spans="1:85" s="3" customFormat="1" ht="17.100000000000001" customHeight="1" x14ac:dyDescent="0.25">
      <c r="C12" s="3" t="s">
        <v>29</v>
      </c>
      <c r="D12" s="70">
        <v>0</v>
      </c>
      <c r="E12" s="70">
        <v>43</v>
      </c>
      <c r="F12" s="8">
        <v>-43</v>
      </c>
      <c r="H12" s="8">
        <v>-557</v>
      </c>
      <c r="I12" s="8">
        <v>5</v>
      </c>
      <c r="J12" s="8">
        <v>10</v>
      </c>
      <c r="K12" s="8">
        <v>-572</v>
      </c>
      <c r="L12" s="8">
        <v>-588</v>
      </c>
      <c r="M12" s="8">
        <v>16</v>
      </c>
      <c r="O12" s="8">
        <v>41</v>
      </c>
      <c r="P12" s="8">
        <v>165</v>
      </c>
      <c r="Q12" s="8">
        <v>44</v>
      </c>
      <c r="R12" s="8">
        <v>-168</v>
      </c>
      <c r="S12" s="8">
        <v>-18</v>
      </c>
      <c r="T12" s="8">
        <v>-150</v>
      </c>
      <c r="V12" s="8">
        <v>-230</v>
      </c>
      <c r="W12" s="8">
        <f>+V12-X12-Y12</f>
        <v>-96</v>
      </c>
      <c r="X12" s="8">
        <v>-19</v>
      </c>
      <c r="Y12" s="8">
        <v>-115</v>
      </c>
      <c r="Z12" s="8">
        <v>-127</v>
      </c>
      <c r="AA12" s="8">
        <v>12</v>
      </c>
      <c r="AB12" s="8"/>
      <c r="AC12" s="8">
        <v>413</v>
      </c>
      <c r="AD12" s="8">
        <v>44</v>
      </c>
      <c r="AE12" s="8">
        <v>101</v>
      </c>
      <c r="AF12" s="8">
        <v>268</v>
      </c>
      <c r="AG12" s="8">
        <v>168</v>
      </c>
      <c r="AH12" s="8">
        <v>100</v>
      </c>
      <c r="AI12" s="8"/>
      <c r="AJ12" s="8">
        <v>377</v>
      </c>
      <c r="AK12" s="8">
        <v>67</v>
      </c>
      <c r="AL12" s="8">
        <v>121</v>
      </c>
      <c r="AM12" s="8">
        <v>189</v>
      </c>
      <c r="AN12" s="8">
        <v>125</v>
      </c>
      <c r="AO12" s="8">
        <v>64</v>
      </c>
      <c r="AP12" s="8"/>
      <c r="AQ12" s="8">
        <v>332</v>
      </c>
      <c r="AR12" s="8"/>
      <c r="AS12" s="8">
        <v>116</v>
      </c>
      <c r="AT12" s="8">
        <v>142</v>
      </c>
      <c r="AU12" s="8">
        <v>57</v>
      </c>
      <c r="AV12" s="8">
        <v>85</v>
      </c>
      <c r="AW12" s="8"/>
      <c r="AX12" s="8">
        <v>358</v>
      </c>
      <c r="AY12" s="8"/>
      <c r="AZ12" s="8">
        <v>137</v>
      </c>
      <c r="BA12" s="8">
        <v>169</v>
      </c>
      <c r="BB12" s="8">
        <v>114</v>
      </c>
      <c r="BC12" s="8">
        <v>55</v>
      </c>
      <c r="BD12" s="8"/>
      <c r="BE12" s="8">
        <v>163</v>
      </c>
      <c r="BF12" s="8"/>
      <c r="BG12" s="8">
        <v>87</v>
      </c>
      <c r="BH12" s="8">
        <v>59</v>
      </c>
      <c r="BI12" s="8">
        <v>62</v>
      </c>
      <c r="BJ12" s="8">
        <v>-3</v>
      </c>
      <c r="BK12" s="8"/>
      <c r="BL12" s="8">
        <v>134.27500000000001</v>
      </c>
      <c r="BM12" s="8"/>
      <c r="BN12" s="8">
        <v>46</v>
      </c>
      <c r="BO12" s="8">
        <v>58</v>
      </c>
      <c r="BP12" s="8">
        <v>46</v>
      </c>
      <c r="BQ12" s="8">
        <v>13</v>
      </c>
      <c r="BR12" s="8"/>
      <c r="BS12" s="8">
        <v>125.399</v>
      </c>
      <c r="BT12" s="8"/>
      <c r="BU12" s="8"/>
      <c r="BV12" s="8"/>
      <c r="BW12" s="8"/>
      <c r="BX12" s="8"/>
      <c r="BY12" s="8"/>
      <c r="BZ12" s="8">
        <v>130</v>
      </c>
      <c r="CA12" s="8"/>
      <c r="CB12" s="8"/>
      <c r="CC12" s="8"/>
      <c r="CD12" s="8"/>
      <c r="CE12" s="8"/>
      <c r="CF12" s="7"/>
      <c r="CG12" s="7"/>
    </row>
    <row r="13" spans="1:85" s="3" customFormat="1" ht="17.100000000000001" customHeight="1" x14ac:dyDescent="0.25">
      <c r="C13" s="3" t="s">
        <v>181</v>
      </c>
      <c r="D13" s="70">
        <v>84</v>
      </c>
      <c r="E13" s="70">
        <v>42</v>
      </c>
      <c r="F13" s="8">
        <v>42</v>
      </c>
      <c r="H13" s="8">
        <v>179</v>
      </c>
      <c r="I13" s="8">
        <v>43</v>
      </c>
      <c r="J13" s="8">
        <v>40</v>
      </c>
      <c r="K13" s="8">
        <v>96</v>
      </c>
      <c r="L13" s="8">
        <v>48</v>
      </c>
      <c r="M13" s="8">
        <v>48</v>
      </c>
      <c r="O13" s="8">
        <v>187</v>
      </c>
      <c r="P13" s="8">
        <v>46</v>
      </c>
      <c r="Q13" s="8">
        <v>48</v>
      </c>
      <c r="R13" s="8">
        <v>93</v>
      </c>
      <c r="S13" s="8">
        <v>46</v>
      </c>
      <c r="T13" s="8">
        <v>47</v>
      </c>
      <c r="V13" s="8">
        <v>288</v>
      </c>
      <c r="W13" s="8">
        <f>+V13-X13-Y13</f>
        <v>148</v>
      </c>
      <c r="X13" s="8">
        <v>40</v>
      </c>
      <c r="Y13" s="8">
        <v>100</v>
      </c>
      <c r="Z13" s="8">
        <v>49</v>
      </c>
      <c r="AA13" s="8">
        <v>51</v>
      </c>
      <c r="AB13" s="8"/>
      <c r="AC13" s="8">
        <v>202</v>
      </c>
      <c r="AD13" s="8">
        <v>53</v>
      </c>
      <c r="AE13" s="8">
        <v>50</v>
      </c>
      <c r="AF13" s="8">
        <v>99</v>
      </c>
      <c r="AG13" s="8">
        <v>50</v>
      </c>
      <c r="AH13" s="8">
        <v>49</v>
      </c>
      <c r="AI13" s="8"/>
      <c r="AJ13" s="8">
        <v>183</v>
      </c>
      <c r="AK13" s="8">
        <v>45</v>
      </c>
      <c r="AL13" s="8">
        <v>46</v>
      </c>
      <c r="AM13" s="8">
        <v>92</v>
      </c>
      <c r="AN13" s="8">
        <v>47</v>
      </c>
      <c r="AO13" s="8">
        <v>45</v>
      </c>
      <c r="AP13" s="8"/>
      <c r="AQ13" s="8">
        <v>189</v>
      </c>
      <c r="AR13" s="8"/>
      <c r="AS13" s="8">
        <v>46</v>
      </c>
      <c r="AT13" s="8">
        <v>92</v>
      </c>
      <c r="AU13" s="8">
        <v>47</v>
      </c>
      <c r="AV13" s="8">
        <v>45</v>
      </c>
      <c r="AW13" s="8"/>
      <c r="AX13" s="8">
        <v>173</v>
      </c>
      <c r="AY13" s="8"/>
      <c r="AZ13" s="8">
        <v>45</v>
      </c>
      <c r="BA13" s="8">
        <v>84</v>
      </c>
      <c r="BB13" s="8">
        <v>42</v>
      </c>
      <c r="BC13" s="8">
        <v>42</v>
      </c>
      <c r="BD13" s="8"/>
      <c r="BE13" s="8">
        <v>182</v>
      </c>
      <c r="BF13" s="8"/>
      <c r="BG13" s="8">
        <v>40</v>
      </c>
      <c r="BH13" s="8">
        <v>75</v>
      </c>
      <c r="BI13" s="8">
        <v>48</v>
      </c>
      <c r="BJ13" s="8">
        <v>27</v>
      </c>
      <c r="BK13" s="8"/>
      <c r="BL13" s="8">
        <v>77.704999999999998</v>
      </c>
      <c r="BM13" s="8"/>
      <c r="BN13" s="8">
        <v>20</v>
      </c>
      <c r="BO13" s="8">
        <v>38</v>
      </c>
      <c r="BP13" s="8">
        <v>19</v>
      </c>
      <c r="BQ13" s="8">
        <v>19</v>
      </c>
      <c r="BR13" s="8"/>
      <c r="BS13" s="8">
        <v>88.25</v>
      </c>
      <c r="BT13" s="8"/>
      <c r="BU13" s="8"/>
      <c r="BV13" s="8"/>
      <c r="BW13" s="8"/>
      <c r="BX13" s="8"/>
      <c r="BY13" s="8"/>
      <c r="BZ13" s="8">
        <v>102</v>
      </c>
      <c r="CA13" s="8"/>
      <c r="CB13" s="8"/>
      <c r="CC13" s="8"/>
      <c r="CD13" s="8"/>
      <c r="CE13" s="8"/>
      <c r="CF13" s="7"/>
      <c r="CG13" s="7"/>
    </row>
    <row r="14" spans="1:85" s="3" customFormat="1" ht="17.100000000000001" customHeight="1" x14ac:dyDescent="0.25">
      <c r="C14" s="3" t="s">
        <v>182</v>
      </c>
      <c r="D14" s="70"/>
      <c r="E14" s="70"/>
      <c r="F14" s="8"/>
      <c r="H14" s="8">
        <v>-95</v>
      </c>
      <c r="I14" s="8"/>
      <c r="J14" s="8"/>
      <c r="K14" s="8"/>
      <c r="L14" s="8"/>
      <c r="M14" s="8"/>
      <c r="O14" s="8">
        <v>225</v>
      </c>
      <c r="P14" s="8"/>
      <c r="Q14" s="8"/>
      <c r="R14" s="8"/>
      <c r="S14" s="8"/>
      <c r="T14" s="8"/>
      <c r="V14" s="8">
        <v>-117</v>
      </c>
      <c r="W14" s="8"/>
      <c r="X14" s="8"/>
      <c r="Y14" s="8"/>
      <c r="Z14" s="8"/>
      <c r="AA14" s="8"/>
      <c r="AB14" s="8"/>
      <c r="AC14" s="8">
        <v>-205</v>
      </c>
      <c r="AD14" s="8"/>
      <c r="AE14" s="8"/>
      <c r="AF14" s="8"/>
      <c r="AG14" s="8"/>
      <c r="AH14" s="8"/>
      <c r="AI14" s="8"/>
      <c r="AJ14" s="8">
        <v>-18</v>
      </c>
      <c r="AK14" s="8"/>
      <c r="AL14" s="8"/>
      <c r="AM14" s="8"/>
      <c r="AN14" s="8"/>
      <c r="AO14" s="8"/>
      <c r="AP14" s="8"/>
      <c r="AQ14" s="8">
        <v>20</v>
      </c>
      <c r="AR14" s="8"/>
      <c r="AS14" s="8"/>
      <c r="AT14" s="8"/>
      <c r="AU14" s="8"/>
      <c r="AV14" s="8"/>
      <c r="AW14" s="8"/>
      <c r="AX14" s="8">
        <v>-33</v>
      </c>
      <c r="AY14" s="8"/>
      <c r="AZ14" s="8"/>
      <c r="BA14" s="8"/>
      <c r="BB14" s="8"/>
      <c r="BC14" s="8"/>
      <c r="BD14" s="8"/>
      <c r="BE14" s="8">
        <v>76</v>
      </c>
      <c r="BF14" s="8"/>
      <c r="BG14" s="8"/>
      <c r="BH14" s="8"/>
      <c r="BI14" s="8"/>
      <c r="BJ14" s="8"/>
      <c r="BK14" s="8"/>
      <c r="BL14" s="8">
        <v>-81.414000000000001</v>
      </c>
      <c r="BM14" s="8"/>
      <c r="BN14" s="8"/>
      <c r="BO14" s="8"/>
      <c r="BP14" s="8"/>
      <c r="BQ14" s="8"/>
      <c r="BR14" s="8"/>
      <c r="BS14" s="8">
        <v>-9.4960000000000004</v>
      </c>
      <c r="BT14" s="8"/>
      <c r="BU14" s="8"/>
      <c r="BV14" s="8"/>
      <c r="BW14" s="8"/>
      <c r="BX14" s="8"/>
      <c r="BY14" s="8"/>
      <c r="BZ14" s="8">
        <v>30</v>
      </c>
      <c r="CA14" s="8"/>
      <c r="CB14" s="8"/>
      <c r="CC14" s="8"/>
      <c r="CD14" s="8"/>
      <c r="CE14" s="8"/>
      <c r="CF14" s="7"/>
      <c r="CG14" s="7"/>
    </row>
    <row r="15" spans="1:85" s="3" customFormat="1" ht="17.100000000000001" customHeight="1" x14ac:dyDescent="0.25">
      <c r="C15" s="3" t="s">
        <v>183</v>
      </c>
      <c r="D15" s="70"/>
      <c r="E15" s="70"/>
      <c r="F15" s="8"/>
      <c r="H15" s="8">
        <v>-28</v>
      </c>
      <c r="I15" s="8"/>
      <c r="J15" s="8"/>
      <c r="K15" s="8"/>
      <c r="L15" s="8"/>
      <c r="M15" s="8"/>
      <c r="O15" s="8">
        <v>32</v>
      </c>
      <c r="P15" s="8"/>
      <c r="Q15" s="8"/>
      <c r="R15" s="8"/>
      <c r="S15" s="8"/>
      <c r="T15" s="8"/>
      <c r="V15" s="8">
        <v>-12</v>
      </c>
      <c r="W15" s="8"/>
      <c r="X15" s="8"/>
      <c r="Y15" s="8"/>
      <c r="Z15" s="8"/>
      <c r="AA15" s="8"/>
      <c r="AB15" s="8"/>
      <c r="AC15" s="8">
        <v>12</v>
      </c>
      <c r="AD15" s="8"/>
      <c r="AE15" s="8"/>
      <c r="AF15" s="8"/>
      <c r="AG15" s="8"/>
      <c r="AH15" s="8"/>
      <c r="AI15" s="8"/>
      <c r="AJ15" s="8">
        <v>-54</v>
      </c>
      <c r="AK15" s="8"/>
      <c r="AL15" s="8"/>
      <c r="AM15" s="8"/>
      <c r="AN15" s="8"/>
      <c r="AO15" s="8"/>
      <c r="AP15" s="8"/>
      <c r="AQ15" s="8">
        <v>21</v>
      </c>
      <c r="AR15" s="8"/>
      <c r="AS15" s="8"/>
      <c r="AT15" s="8"/>
      <c r="AU15" s="8"/>
      <c r="AV15" s="8"/>
      <c r="AW15" s="8"/>
      <c r="AX15" s="8">
        <v>45</v>
      </c>
      <c r="AY15" s="8"/>
      <c r="AZ15" s="8"/>
      <c r="BA15" s="8"/>
      <c r="BB15" s="8"/>
      <c r="BC15" s="8"/>
      <c r="BD15" s="8"/>
      <c r="BE15" s="8">
        <v>-1</v>
      </c>
      <c r="BF15" s="8"/>
      <c r="BG15" s="8"/>
      <c r="BH15" s="8"/>
      <c r="BI15" s="8"/>
      <c r="BJ15" s="8"/>
      <c r="BK15" s="8"/>
      <c r="BL15" s="8">
        <v>-18.047999999999998</v>
      </c>
      <c r="BM15" s="8"/>
      <c r="BN15" s="8"/>
      <c r="BO15" s="8"/>
      <c r="BP15" s="8"/>
      <c r="BQ15" s="8"/>
      <c r="BR15" s="8"/>
      <c r="BS15" s="8">
        <v>-8.5009999999999994</v>
      </c>
      <c r="BT15" s="8"/>
      <c r="BU15" s="8"/>
      <c r="BV15" s="8"/>
      <c r="BW15" s="8"/>
      <c r="BX15" s="8"/>
      <c r="BY15" s="8"/>
      <c r="BZ15" s="8">
        <v>-16</v>
      </c>
      <c r="CA15" s="8"/>
      <c r="CB15" s="8"/>
      <c r="CC15" s="8"/>
      <c r="CD15" s="8"/>
      <c r="CE15" s="8"/>
      <c r="CF15" s="7"/>
      <c r="CG15" s="7"/>
    </row>
    <row r="16" spans="1:85" s="3" customFormat="1" ht="17.100000000000001" customHeight="1" x14ac:dyDescent="0.25">
      <c r="C16" s="3" t="s">
        <v>184</v>
      </c>
      <c r="D16" s="70"/>
      <c r="E16" s="70"/>
      <c r="F16" s="8"/>
      <c r="H16" s="8">
        <v>2</v>
      </c>
      <c r="I16" s="8"/>
      <c r="J16" s="8"/>
      <c r="K16" s="8"/>
      <c r="L16" s="8"/>
      <c r="M16" s="8"/>
      <c r="O16" s="8">
        <v>-50</v>
      </c>
      <c r="P16" s="8"/>
      <c r="Q16" s="8"/>
      <c r="R16" s="8"/>
      <c r="S16" s="8"/>
      <c r="T16" s="8"/>
      <c r="V16" s="8">
        <v>23</v>
      </c>
      <c r="W16" s="8"/>
      <c r="X16" s="8"/>
      <c r="Y16" s="8"/>
      <c r="Z16" s="8"/>
      <c r="AA16" s="8"/>
      <c r="AB16" s="8"/>
      <c r="AC16" s="8">
        <v>16</v>
      </c>
      <c r="AD16" s="8"/>
      <c r="AE16" s="8"/>
      <c r="AF16" s="8"/>
      <c r="AG16" s="8"/>
      <c r="AH16" s="8"/>
      <c r="AI16" s="8"/>
      <c r="AJ16" s="8">
        <v>83</v>
      </c>
      <c r="AK16" s="8"/>
      <c r="AL16" s="8"/>
      <c r="AM16" s="8"/>
      <c r="AN16" s="8"/>
      <c r="AO16" s="8"/>
      <c r="AP16" s="8"/>
      <c r="AQ16" s="8">
        <v>-38</v>
      </c>
      <c r="AR16" s="8"/>
      <c r="AS16" s="8"/>
      <c r="AT16" s="8"/>
      <c r="AU16" s="8"/>
      <c r="AV16" s="8"/>
      <c r="AW16" s="8"/>
      <c r="AX16" s="8">
        <v>-52</v>
      </c>
      <c r="AY16" s="8"/>
      <c r="AZ16" s="8"/>
      <c r="BA16" s="8"/>
      <c r="BB16" s="8"/>
      <c r="BC16" s="8"/>
      <c r="BD16" s="8"/>
      <c r="BE16" s="8">
        <v>50</v>
      </c>
      <c r="BF16" s="8"/>
      <c r="BG16" s="8"/>
      <c r="BH16" s="8"/>
      <c r="BI16" s="8"/>
      <c r="BJ16" s="8"/>
      <c r="BK16" s="8"/>
      <c r="BL16" s="8">
        <v>23.58</v>
      </c>
      <c r="BM16" s="8"/>
      <c r="BN16" s="8"/>
      <c r="BO16" s="8"/>
      <c r="BP16" s="8"/>
      <c r="BQ16" s="8"/>
      <c r="BR16" s="8"/>
      <c r="BS16" s="8">
        <v>23.12</v>
      </c>
      <c r="BT16" s="8"/>
      <c r="BU16" s="8"/>
      <c r="BV16" s="8"/>
      <c r="BW16" s="8"/>
      <c r="BX16" s="8"/>
      <c r="BY16" s="8"/>
      <c r="BZ16" s="8">
        <v>18</v>
      </c>
      <c r="CA16" s="8"/>
      <c r="CB16" s="8"/>
      <c r="CC16" s="8"/>
      <c r="CD16" s="8"/>
      <c r="CE16" s="8"/>
      <c r="CF16" s="7"/>
      <c r="CG16" s="7"/>
    </row>
    <row r="17" spans="3:85" s="3" customFormat="1" ht="17.100000000000001" customHeight="1" x14ac:dyDescent="0.25">
      <c r="C17" s="130" t="s">
        <v>185</v>
      </c>
      <c r="D17" s="70">
        <v>5</v>
      </c>
      <c r="E17" s="70">
        <v>1</v>
      </c>
      <c r="F17" s="8">
        <v>4</v>
      </c>
      <c r="H17" s="8">
        <v>618</v>
      </c>
      <c r="I17" s="8">
        <v>-1</v>
      </c>
      <c r="J17" s="8">
        <v>5</v>
      </c>
      <c r="K17" s="8">
        <v>614</v>
      </c>
      <c r="L17" s="8">
        <v>613</v>
      </c>
      <c r="M17" s="8">
        <v>1</v>
      </c>
      <c r="O17" s="8">
        <v>-156</v>
      </c>
      <c r="P17" s="8">
        <v>-197</v>
      </c>
      <c r="Q17" s="8">
        <v>-6</v>
      </c>
      <c r="R17" s="8">
        <f>46+1</f>
        <v>47</v>
      </c>
      <c r="S17" s="8">
        <f>-3-45</f>
        <v>-48</v>
      </c>
      <c r="T17" s="8">
        <v>95</v>
      </c>
      <c r="V17" s="8">
        <v>-62</v>
      </c>
      <c r="W17" s="8">
        <f>+V17-X17-Y17</f>
        <v>-134</v>
      </c>
      <c r="X17" s="8">
        <v>-14</v>
      </c>
      <c r="Y17" s="8">
        <v>86</v>
      </c>
      <c r="Z17" s="8">
        <v>96</v>
      </c>
      <c r="AA17" s="8">
        <v>-10</v>
      </c>
      <c r="AB17" s="8"/>
      <c r="AC17" s="8">
        <v>-50</v>
      </c>
      <c r="AD17" s="8">
        <v>-14</v>
      </c>
      <c r="AE17" s="8">
        <v>-3</v>
      </c>
      <c r="AF17" s="8">
        <v>-34</v>
      </c>
      <c r="AG17" s="8">
        <v>-17</v>
      </c>
      <c r="AH17" s="8">
        <v>-17</v>
      </c>
      <c r="AI17" s="8"/>
      <c r="AJ17" s="8">
        <v>-22</v>
      </c>
      <c r="AK17" s="8">
        <v>-5</v>
      </c>
      <c r="AL17" s="8">
        <v>-3</v>
      </c>
      <c r="AM17" s="8">
        <v>-14</v>
      </c>
      <c r="AN17" s="8">
        <v>-8</v>
      </c>
      <c r="AO17" s="8">
        <v>-6</v>
      </c>
      <c r="AP17" s="8"/>
      <c r="AQ17" s="8">
        <v>-23</v>
      </c>
      <c r="AR17" s="8"/>
      <c r="AS17" s="8">
        <v>-9</v>
      </c>
      <c r="AT17" s="8">
        <v>-3</v>
      </c>
      <c r="AU17" s="8">
        <v>4</v>
      </c>
      <c r="AV17" s="8">
        <v>-7</v>
      </c>
      <c r="AW17" s="8"/>
      <c r="AX17" s="8">
        <v>-32</v>
      </c>
      <c r="AY17" s="8"/>
      <c r="AZ17" s="8">
        <v>-8</v>
      </c>
      <c r="BA17" s="8">
        <v>-13</v>
      </c>
      <c r="BB17" s="8">
        <v>-8</v>
      </c>
      <c r="BC17" s="8">
        <v>-5</v>
      </c>
      <c r="BD17" s="8"/>
      <c r="BE17" s="8">
        <v>-32</v>
      </c>
      <c r="BF17" s="8"/>
      <c r="BG17" s="8">
        <v>-4</v>
      </c>
      <c r="BH17" s="8">
        <v>-22</v>
      </c>
      <c r="BI17" s="8">
        <v>-19</v>
      </c>
      <c r="BJ17" s="8">
        <v>-3</v>
      </c>
      <c r="BK17" s="8"/>
      <c r="BL17" s="8">
        <v>-15.086999999999998</v>
      </c>
      <c r="BM17" s="8"/>
      <c r="BN17" s="8">
        <v>-3</v>
      </c>
      <c r="BO17" s="8">
        <v>-6</v>
      </c>
      <c r="BP17" s="8">
        <v>-4</v>
      </c>
      <c r="BQ17" s="8">
        <v>-2</v>
      </c>
      <c r="BR17" s="8"/>
      <c r="BS17" s="8">
        <v>-33</v>
      </c>
      <c r="BT17" s="8"/>
      <c r="BU17" s="8"/>
      <c r="BV17" s="8"/>
      <c r="BW17" s="8"/>
      <c r="BX17" s="8"/>
      <c r="BY17" s="8"/>
      <c r="BZ17" s="8">
        <v>-56</v>
      </c>
      <c r="CA17" s="8"/>
      <c r="CB17" s="8"/>
      <c r="CC17" s="8"/>
      <c r="CD17" s="8"/>
      <c r="CE17" s="8"/>
      <c r="CF17" s="7"/>
      <c r="CG17" s="7"/>
    </row>
    <row r="18" spans="3:85" s="3" customFormat="1" ht="17.100000000000001" customHeight="1" x14ac:dyDescent="0.25">
      <c r="C18" s="130" t="s">
        <v>186</v>
      </c>
      <c r="D18" s="70">
        <v>-45</v>
      </c>
      <c r="E18" s="70">
        <v>21</v>
      </c>
      <c r="F18" s="8">
        <v>-56</v>
      </c>
      <c r="H18" s="8">
        <v>0</v>
      </c>
      <c r="I18" s="8">
        <v>19</v>
      </c>
      <c r="J18" s="8">
        <v>60</v>
      </c>
      <c r="K18" s="8">
        <v>-200</v>
      </c>
      <c r="L18" s="8">
        <v>-92</v>
      </c>
      <c r="M18" s="8">
        <v>-108</v>
      </c>
      <c r="O18" s="8">
        <v>0</v>
      </c>
      <c r="P18" s="8">
        <v>57</v>
      </c>
      <c r="Q18" s="8">
        <v>84</v>
      </c>
      <c r="R18" s="8">
        <v>66</v>
      </c>
      <c r="S18" s="8">
        <v>100</v>
      </c>
      <c r="T18" s="8">
        <v>-34</v>
      </c>
      <c r="V18" s="8">
        <v>0</v>
      </c>
      <c r="W18" s="8">
        <f>+V14+V15+V16-X18-Y18</f>
        <v>103</v>
      </c>
      <c r="X18" s="8">
        <v>100</v>
      </c>
      <c r="Y18" s="8">
        <v>-309</v>
      </c>
      <c r="Z18" s="8">
        <v>-8</v>
      </c>
      <c r="AA18" s="8">
        <v>-301</v>
      </c>
      <c r="AB18" s="8"/>
      <c r="AC18" s="8">
        <v>0</v>
      </c>
      <c r="AD18" s="8">
        <v>-39</v>
      </c>
      <c r="AE18" s="8">
        <v>-27</v>
      </c>
      <c r="AF18" s="8">
        <v>-111</v>
      </c>
      <c r="AG18" s="8">
        <v>22</v>
      </c>
      <c r="AH18" s="8">
        <v>-133</v>
      </c>
      <c r="AI18" s="8"/>
      <c r="AJ18" s="8">
        <v>0</v>
      </c>
      <c r="AK18" s="8">
        <v>-2</v>
      </c>
      <c r="AL18" s="8">
        <v>42</v>
      </c>
      <c r="AM18" s="8">
        <v>-29</v>
      </c>
      <c r="AN18" s="8">
        <v>63</v>
      </c>
      <c r="AO18" s="8">
        <v>-92</v>
      </c>
      <c r="AP18" s="8"/>
      <c r="AQ18" s="8"/>
      <c r="AR18" s="8"/>
      <c r="AS18" s="8">
        <v>29</v>
      </c>
      <c r="AT18" s="8">
        <v>-49</v>
      </c>
      <c r="AU18" s="8">
        <v>51</v>
      </c>
      <c r="AV18" s="8">
        <v>-100</v>
      </c>
      <c r="AW18" s="8"/>
      <c r="AX18" s="8"/>
      <c r="AY18" s="8"/>
      <c r="AZ18" s="8">
        <v>22</v>
      </c>
      <c r="BA18" s="8">
        <v>-56</v>
      </c>
      <c r="BB18" s="8">
        <v>34</v>
      </c>
      <c r="BC18" s="8">
        <v>-90</v>
      </c>
      <c r="BD18" s="8"/>
      <c r="BE18" s="8"/>
      <c r="BF18" s="8"/>
      <c r="BG18" s="8">
        <v>48</v>
      </c>
      <c r="BH18" s="8">
        <v>-2</v>
      </c>
      <c r="BI18" s="8">
        <v>79</v>
      </c>
      <c r="BJ18" s="8">
        <v>-80</v>
      </c>
      <c r="BK18" s="8"/>
      <c r="BL18" s="8"/>
      <c r="BM18" s="8"/>
      <c r="BN18" s="8">
        <v>-4</v>
      </c>
      <c r="BO18" s="8">
        <v>-93</v>
      </c>
      <c r="BP18" s="8">
        <v>-3</v>
      </c>
      <c r="BQ18" s="8">
        <v>-91</v>
      </c>
      <c r="BR18" s="8"/>
      <c r="BS18" s="8"/>
      <c r="BT18" s="8"/>
      <c r="BU18" s="8"/>
      <c r="BV18" s="8"/>
      <c r="BW18" s="8"/>
      <c r="BX18" s="8"/>
      <c r="BY18" s="8"/>
      <c r="BZ18" s="8"/>
      <c r="CA18" s="8"/>
      <c r="CB18" s="8"/>
      <c r="CC18" s="8"/>
      <c r="CD18" s="8"/>
      <c r="CE18" s="8"/>
      <c r="CF18" s="7"/>
      <c r="CG18" s="7"/>
    </row>
    <row r="19" spans="3:85" s="14" customFormat="1" ht="17.100000000000001" customHeight="1" x14ac:dyDescent="0.25">
      <c r="C19" s="19" t="s">
        <v>187</v>
      </c>
      <c r="D19" s="73">
        <f>SUM(D12:D18)</f>
        <v>44</v>
      </c>
      <c r="E19" s="73">
        <f>SUM(E12:E18)</f>
        <v>107</v>
      </c>
      <c r="F19" s="20">
        <v>-63</v>
      </c>
      <c r="G19" s="19"/>
      <c r="H19" s="20">
        <f t="shared" ref="H19" si="0">SUM(H12:H18)</f>
        <v>119</v>
      </c>
      <c r="I19" s="20">
        <f>SUM(I12:I18)</f>
        <v>66</v>
      </c>
      <c r="J19" s="20">
        <f>SUM(J12:J18)</f>
        <v>115</v>
      </c>
      <c r="K19" s="20">
        <f>SUM(K12:K18)</f>
        <v>-62</v>
      </c>
      <c r="L19" s="20">
        <f>SUM(L12:L18)</f>
        <v>-19</v>
      </c>
      <c r="M19" s="20">
        <v>-43</v>
      </c>
      <c r="N19" s="19"/>
      <c r="O19" s="20">
        <f t="shared" ref="O19" si="1">SUM(O12:O18)</f>
        <v>279</v>
      </c>
      <c r="P19" s="20">
        <v>71</v>
      </c>
      <c r="Q19" s="20">
        <f t="shared" ref="Q19:R19" si="2">SUM(Q12:Q18)</f>
        <v>170</v>
      </c>
      <c r="R19" s="20">
        <f t="shared" si="2"/>
        <v>38</v>
      </c>
      <c r="S19" s="20">
        <f t="shared" ref="S19:T19" si="3">SUM(S12:S18)</f>
        <v>80</v>
      </c>
      <c r="T19" s="20">
        <f t="shared" si="3"/>
        <v>-42</v>
      </c>
      <c r="U19" s="19"/>
      <c r="V19" s="20">
        <f>SUM(V12:V18)</f>
        <v>-110</v>
      </c>
      <c r="W19" s="20">
        <f>SUM(W12:W18)</f>
        <v>21</v>
      </c>
      <c r="X19" s="20">
        <f>SUM(X12:X18)</f>
        <v>107</v>
      </c>
      <c r="Y19" s="20">
        <f>SUM(Y12:Y18)</f>
        <v>-238</v>
      </c>
      <c r="Z19" s="20">
        <f t="shared" ref="Z19:AA19" si="4">SUM(Z12:Z18)</f>
        <v>10</v>
      </c>
      <c r="AA19" s="20">
        <f t="shared" si="4"/>
        <v>-248</v>
      </c>
      <c r="AB19" s="20"/>
      <c r="AC19" s="20">
        <f t="shared" ref="AC19:AH19" si="5">SUM(AC12:AC18)</f>
        <v>388</v>
      </c>
      <c r="AD19" s="20">
        <f t="shared" si="5"/>
        <v>44</v>
      </c>
      <c r="AE19" s="20">
        <f t="shared" si="5"/>
        <v>121</v>
      </c>
      <c r="AF19" s="20">
        <f t="shared" si="5"/>
        <v>222</v>
      </c>
      <c r="AG19" s="20">
        <f t="shared" si="5"/>
        <v>223</v>
      </c>
      <c r="AH19" s="20">
        <f t="shared" si="5"/>
        <v>-1</v>
      </c>
      <c r="AI19" s="20"/>
      <c r="AJ19" s="20">
        <f t="shared" ref="AJ19:AO19" si="6">SUM(AJ12:AJ18)</f>
        <v>549</v>
      </c>
      <c r="AK19" s="20">
        <f t="shared" si="6"/>
        <v>105</v>
      </c>
      <c r="AL19" s="20">
        <f t="shared" si="6"/>
        <v>206</v>
      </c>
      <c r="AM19" s="20">
        <f t="shared" si="6"/>
        <v>238</v>
      </c>
      <c r="AN19" s="20">
        <f t="shared" si="6"/>
        <v>227</v>
      </c>
      <c r="AO19" s="20">
        <f t="shared" si="6"/>
        <v>11</v>
      </c>
      <c r="AP19" s="20"/>
      <c r="AQ19" s="20">
        <f>SUM(AQ12:AQ18)</f>
        <v>501</v>
      </c>
      <c r="AR19" s="20"/>
      <c r="AS19" s="20">
        <f t="shared" ref="AS19:AX19" si="7">SUM(AS12:AS18)</f>
        <v>182</v>
      </c>
      <c r="AT19" s="20">
        <f t="shared" si="7"/>
        <v>182</v>
      </c>
      <c r="AU19" s="20">
        <f t="shared" si="7"/>
        <v>159</v>
      </c>
      <c r="AV19" s="20">
        <f t="shared" si="7"/>
        <v>23</v>
      </c>
      <c r="AW19" s="20">
        <f t="shared" si="7"/>
        <v>0</v>
      </c>
      <c r="AX19" s="20">
        <f t="shared" si="7"/>
        <v>459</v>
      </c>
      <c r="AY19" s="20"/>
      <c r="AZ19" s="20">
        <f t="shared" ref="AZ19:BE19" si="8">SUM(AZ12:AZ18)</f>
        <v>196</v>
      </c>
      <c r="BA19" s="20">
        <f t="shared" si="8"/>
        <v>184</v>
      </c>
      <c r="BB19" s="20">
        <f t="shared" si="8"/>
        <v>182</v>
      </c>
      <c r="BC19" s="20">
        <f t="shared" si="8"/>
        <v>2</v>
      </c>
      <c r="BD19" s="20">
        <f t="shared" si="8"/>
        <v>0</v>
      </c>
      <c r="BE19" s="20">
        <f t="shared" si="8"/>
        <v>438</v>
      </c>
      <c r="BF19" s="20"/>
      <c r="BG19" s="20">
        <f>SUM(BG12:BG18)</f>
        <v>171</v>
      </c>
      <c r="BH19" s="20">
        <f>SUM(BH12:BH18)</f>
        <v>110</v>
      </c>
      <c r="BI19" s="20">
        <f>SUM(BI12:BI18)</f>
        <v>170</v>
      </c>
      <c r="BJ19" s="20">
        <f>SUM(BJ12:BJ18)</f>
        <v>-59</v>
      </c>
      <c r="BK19" s="20"/>
      <c r="BL19" s="20">
        <f>SUM(BL12:BL18)</f>
        <v>121.01100000000001</v>
      </c>
      <c r="BM19" s="20"/>
      <c r="BN19" s="20">
        <f t="shared" ref="BN19:BS19" si="9">SUM(BN12:BN18)</f>
        <v>59</v>
      </c>
      <c r="BO19" s="20">
        <f t="shared" si="9"/>
        <v>-3</v>
      </c>
      <c r="BP19" s="20">
        <f t="shared" si="9"/>
        <v>58</v>
      </c>
      <c r="BQ19" s="20">
        <f t="shared" si="9"/>
        <v>-61</v>
      </c>
      <c r="BR19" s="20">
        <f t="shared" si="9"/>
        <v>0</v>
      </c>
      <c r="BS19" s="20">
        <f t="shared" si="9"/>
        <v>185.77199999999999</v>
      </c>
      <c r="BT19" s="20"/>
      <c r="BU19" s="20">
        <v>73</v>
      </c>
      <c r="BV19" s="20">
        <v>25</v>
      </c>
      <c r="BW19" s="20">
        <v>60</v>
      </c>
      <c r="BX19" s="20">
        <v>-35</v>
      </c>
      <c r="BY19" s="20"/>
      <c r="BZ19" s="20">
        <f>SUM(BZ12:BZ18)</f>
        <v>208</v>
      </c>
      <c r="CA19" s="20"/>
      <c r="CB19" s="20">
        <v>98</v>
      </c>
      <c r="CC19" s="20">
        <v>-15</v>
      </c>
      <c r="CD19" s="20">
        <v>94</v>
      </c>
      <c r="CE19" s="20">
        <v>-109</v>
      </c>
    </row>
    <row r="20" spans="3:85" s="3" customFormat="1" ht="17.100000000000001" customHeight="1" x14ac:dyDescent="0.25">
      <c r="C20" s="3" t="s">
        <v>188</v>
      </c>
      <c r="D20" s="70">
        <v>-24</v>
      </c>
      <c r="E20" s="70">
        <v>-12</v>
      </c>
      <c r="F20" s="8">
        <v>-12</v>
      </c>
      <c r="H20" s="8">
        <v>-41</v>
      </c>
      <c r="I20" s="8">
        <v>-11</v>
      </c>
      <c r="J20" s="8">
        <v>-8</v>
      </c>
      <c r="K20" s="8">
        <v>-22</v>
      </c>
      <c r="L20" s="8">
        <v>-10</v>
      </c>
      <c r="M20" s="8">
        <v>-12</v>
      </c>
      <c r="O20" s="8">
        <v>-70</v>
      </c>
      <c r="P20" s="8">
        <v>-14</v>
      </c>
      <c r="Q20" s="8">
        <v>-18</v>
      </c>
      <c r="R20" s="8">
        <v>-38</v>
      </c>
      <c r="S20" s="8">
        <v>-21</v>
      </c>
      <c r="T20" s="8">
        <v>-17</v>
      </c>
      <c r="V20" s="8">
        <v>-53</v>
      </c>
      <c r="W20" s="8">
        <f t="shared" ref="W20:W21" si="10">+V20-X20-Y20</f>
        <v>-15</v>
      </c>
      <c r="X20" s="8">
        <v>-16</v>
      </c>
      <c r="Y20" s="8">
        <v>-22</v>
      </c>
      <c r="Z20" s="8">
        <v>-12</v>
      </c>
      <c r="AA20" s="8">
        <v>-10</v>
      </c>
      <c r="AB20" s="8"/>
      <c r="AC20" s="8">
        <v>-14</v>
      </c>
      <c r="AD20" s="8">
        <v>-2</v>
      </c>
      <c r="AE20" s="8">
        <v>-3</v>
      </c>
      <c r="AF20" s="8">
        <v>-9</v>
      </c>
      <c r="AG20" s="8">
        <v>-4</v>
      </c>
      <c r="AH20" s="8">
        <v>-5</v>
      </c>
      <c r="AI20" s="8"/>
      <c r="AJ20" s="8">
        <v>-21</v>
      </c>
      <c r="AK20" s="8">
        <v>-5</v>
      </c>
      <c r="AL20" s="8">
        <v>-6</v>
      </c>
      <c r="AM20" s="8">
        <v>-10</v>
      </c>
      <c r="AN20" s="8">
        <v>-5</v>
      </c>
      <c r="AO20" s="8">
        <v>-5</v>
      </c>
      <c r="AP20" s="8"/>
      <c r="AQ20" s="8">
        <v>-20</v>
      </c>
      <c r="AR20" s="8"/>
      <c r="AS20" s="8">
        <v>-5</v>
      </c>
      <c r="AT20" s="8">
        <v>-9</v>
      </c>
      <c r="AU20" s="8">
        <v>-4</v>
      </c>
      <c r="AV20" s="8">
        <v>-5</v>
      </c>
      <c r="AW20" s="8"/>
      <c r="AX20" s="8">
        <v>-25</v>
      </c>
      <c r="AY20" s="8"/>
      <c r="AZ20" s="8">
        <v>-9</v>
      </c>
      <c r="BA20" s="8">
        <v>-12</v>
      </c>
      <c r="BB20" s="8">
        <v>-6</v>
      </c>
      <c r="BC20" s="8">
        <v>-6</v>
      </c>
      <c r="BD20" s="8"/>
      <c r="BE20" s="8">
        <v>-36</v>
      </c>
      <c r="BF20" s="8"/>
      <c r="BG20" s="8">
        <v>-8</v>
      </c>
      <c r="BH20" s="8">
        <v>-17</v>
      </c>
      <c r="BI20" s="8">
        <v>-10</v>
      </c>
      <c r="BJ20" s="8">
        <v>-7</v>
      </c>
      <c r="BK20" s="8"/>
      <c r="BL20" s="8">
        <v>-18.736999999999998</v>
      </c>
      <c r="BM20" s="8"/>
      <c r="BN20" s="8">
        <v>-3</v>
      </c>
      <c r="BO20" s="8">
        <v>-9</v>
      </c>
      <c r="BP20" s="8">
        <v>-4</v>
      </c>
      <c r="BQ20" s="8">
        <v>-6</v>
      </c>
      <c r="BR20" s="8"/>
      <c r="BS20" s="8">
        <v>-20.837999999999997</v>
      </c>
      <c r="BT20" s="8"/>
      <c r="BU20" s="8"/>
      <c r="BV20" s="8"/>
      <c r="BW20" s="8"/>
      <c r="BX20" s="8"/>
      <c r="BY20" s="8"/>
      <c r="BZ20" s="8">
        <v>-21</v>
      </c>
      <c r="CA20" s="8"/>
      <c r="CB20" s="8"/>
      <c r="CC20" s="8"/>
      <c r="CD20" s="8"/>
      <c r="CE20" s="8"/>
      <c r="CF20" s="7"/>
      <c r="CG20" s="7"/>
    </row>
    <row r="21" spans="3:85" s="3" customFormat="1" ht="17.100000000000001" customHeight="1" x14ac:dyDescent="0.25">
      <c r="C21" s="3" t="s">
        <v>189</v>
      </c>
      <c r="D21" s="70">
        <v>-51</v>
      </c>
      <c r="E21" s="70">
        <v>-11</v>
      </c>
      <c r="F21" s="8">
        <v>-40</v>
      </c>
      <c r="H21" s="8">
        <v>-7</v>
      </c>
      <c r="I21" s="8">
        <v>-1</v>
      </c>
      <c r="J21" s="8">
        <v>-5</v>
      </c>
      <c r="K21" s="8">
        <v>-1</v>
      </c>
      <c r="L21" s="8">
        <v>3</v>
      </c>
      <c r="M21" s="8">
        <v>-4</v>
      </c>
      <c r="O21" s="8">
        <v>-64</v>
      </c>
      <c r="P21" s="8">
        <v>-38</v>
      </c>
      <c r="Q21" s="8">
        <v>-17</v>
      </c>
      <c r="R21" s="8">
        <v>-9</v>
      </c>
      <c r="S21" s="8">
        <v>-3</v>
      </c>
      <c r="T21" s="8">
        <v>-6</v>
      </c>
      <c r="V21" s="8">
        <v>-46</v>
      </c>
      <c r="W21" s="8">
        <f t="shared" si="10"/>
        <v>-7</v>
      </c>
      <c r="X21" s="8">
        <v>-4</v>
      </c>
      <c r="Y21" s="8">
        <v>-35</v>
      </c>
      <c r="Z21" s="8">
        <v>-21</v>
      </c>
      <c r="AA21" s="8">
        <v>-14</v>
      </c>
      <c r="AB21" s="8"/>
      <c r="AC21" s="8">
        <v>-58</v>
      </c>
      <c r="AD21" s="8">
        <v>-14</v>
      </c>
      <c r="AE21" s="8">
        <v>-17</v>
      </c>
      <c r="AF21" s="8">
        <v>-27</v>
      </c>
      <c r="AG21" s="8">
        <v>-12</v>
      </c>
      <c r="AH21" s="8">
        <v>-15</v>
      </c>
      <c r="AI21" s="8"/>
      <c r="AJ21" s="8">
        <v>-74</v>
      </c>
      <c r="AK21" s="8">
        <v>-23</v>
      </c>
      <c r="AL21" s="8">
        <v>-24</v>
      </c>
      <c r="AM21" s="8">
        <v>-27</v>
      </c>
      <c r="AN21" s="8">
        <v>-16</v>
      </c>
      <c r="AO21" s="8">
        <v>-11</v>
      </c>
      <c r="AP21" s="8"/>
      <c r="AQ21" s="8">
        <v>-56</v>
      </c>
      <c r="AR21" s="8"/>
      <c r="AS21" s="8">
        <v>-19</v>
      </c>
      <c r="AT21" s="8">
        <v>-26</v>
      </c>
      <c r="AU21" s="8">
        <v>-25</v>
      </c>
      <c r="AV21" s="8">
        <v>-1</v>
      </c>
      <c r="AW21" s="8"/>
      <c r="AX21" s="8">
        <v>-65</v>
      </c>
      <c r="AY21" s="8"/>
      <c r="AZ21" s="8">
        <v>-22</v>
      </c>
      <c r="BA21" s="8">
        <v>-24</v>
      </c>
      <c r="BB21" s="8">
        <v>-16</v>
      </c>
      <c r="BC21" s="8">
        <v>-8</v>
      </c>
      <c r="BD21" s="8"/>
      <c r="BE21" s="8">
        <v>-32</v>
      </c>
      <c r="BF21" s="8"/>
      <c r="BG21" s="8">
        <v>-9</v>
      </c>
      <c r="BH21" s="8">
        <v>-8</v>
      </c>
      <c r="BI21" s="8">
        <v>-4</v>
      </c>
      <c r="BJ21" s="8">
        <v>-4</v>
      </c>
      <c r="BK21" s="8"/>
      <c r="BL21" s="8">
        <v>-20.603999999999999</v>
      </c>
      <c r="BM21" s="8"/>
      <c r="BN21" s="8">
        <v>-3</v>
      </c>
      <c r="BO21" s="8">
        <v>-11</v>
      </c>
      <c r="BP21" s="8">
        <v>-6</v>
      </c>
      <c r="BQ21" s="8">
        <v>-4</v>
      </c>
      <c r="BR21" s="8"/>
      <c r="BS21" s="8">
        <v>-21.367999999999999</v>
      </c>
      <c r="BT21" s="8"/>
      <c r="BU21" s="8"/>
      <c r="BV21" s="8"/>
      <c r="BW21" s="8"/>
      <c r="BX21" s="8"/>
      <c r="BY21" s="8"/>
      <c r="BZ21" s="8">
        <v>-22</v>
      </c>
      <c r="CA21" s="8"/>
      <c r="CB21" s="8"/>
      <c r="CC21" s="8"/>
      <c r="CD21" s="8"/>
      <c r="CE21" s="8"/>
    </row>
    <row r="22" spans="3:85" s="14" customFormat="1" ht="17.100000000000001" customHeight="1" x14ac:dyDescent="0.25">
      <c r="C22" s="19" t="s">
        <v>187</v>
      </c>
      <c r="D22" s="73">
        <f>SUM(D19:D21)</f>
        <v>-31</v>
      </c>
      <c r="E22" s="73">
        <f>SUM(E19:E21)</f>
        <v>84</v>
      </c>
      <c r="F22" s="20">
        <v>-115</v>
      </c>
      <c r="G22" s="19"/>
      <c r="H22" s="20">
        <f t="shared" ref="H22" si="11">SUM(H19:H21)</f>
        <v>71</v>
      </c>
      <c r="I22" s="20">
        <f>SUM(I19:I21)</f>
        <v>54</v>
      </c>
      <c r="J22" s="20">
        <f>SUM(J19:J21)</f>
        <v>102</v>
      </c>
      <c r="K22" s="20">
        <f>SUM(K19:K21)</f>
        <v>-85</v>
      </c>
      <c r="L22" s="20">
        <f>SUM(L19:L21)</f>
        <v>-26</v>
      </c>
      <c r="M22" s="20">
        <v>-59</v>
      </c>
      <c r="N22" s="19"/>
      <c r="O22" s="20">
        <f t="shared" ref="O22" si="12">SUM(O19:O21)</f>
        <v>145</v>
      </c>
      <c r="P22" s="20">
        <v>19</v>
      </c>
      <c r="Q22" s="20">
        <f>SUM(Q19:Q21)</f>
        <v>135</v>
      </c>
      <c r="R22" s="20">
        <f>SUM(R19:R21)</f>
        <v>-9</v>
      </c>
      <c r="S22" s="20">
        <f>SUM(S19:S21)</f>
        <v>56</v>
      </c>
      <c r="T22" s="20">
        <f>SUM(T19:T21)</f>
        <v>-65</v>
      </c>
      <c r="U22" s="19"/>
      <c r="V22" s="20">
        <f>SUM(V19:V21)</f>
        <v>-209</v>
      </c>
      <c r="W22" s="20">
        <f>SUM(W19:W21)</f>
        <v>-1</v>
      </c>
      <c r="X22" s="20">
        <f>SUM(X19:X21)</f>
        <v>87</v>
      </c>
      <c r="Y22" s="20">
        <f>SUM(Y19:Y21)</f>
        <v>-295</v>
      </c>
      <c r="Z22" s="20">
        <f t="shared" ref="Z22" si="13">SUM(Z19:Z21)</f>
        <v>-23</v>
      </c>
      <c r="AA22" s="20">
        <f>SUM(AA19:AA21)</f>
        <v>-272</v>
      </c>
      <c r="AB22" s="20"/>
      <c r="AC22" s="20">
        <f>SUM(AC19:AC21)</f>
        <v>316</v>
      </c>
      <c r="AD22" s="20">
        <f>SUM(AD19:AD21)</f>
        <v>28</v>
      </c>
      <c r="AE22" s="20">
        <f t="shared" ref="AE22" si="14">SUM(AE19:AE21)</f>
        <v>101</v>
      </c>
      <c r="AF22" s="20">
        <f t="shared" ref="AF22" si="15">SUM(AF19:AF21)</f>
        <v>186</v>
      </c>
      <c r="AG22" s="20">
        <f t="shared" ref="AG22" si="16">SUM(AG19:AG21)</f>
        <v>207</v>
      </c>
      <c r="AH22" s="20">
        <f t="shared" ref="AH22" si="17">SUM(AH19:AH21)</f>
        <v>-21</v>
      </c>
      <c r="AI22" s="20"/>
      <c r="AJ22" s="20">
        <f>SUM(AJ19:AJ21)</f>
        <v>454</v>
      </c>
      <c r="AK22" s="20">
        <f>SUM(AK19:AK21)</f>
        <v>77</v>
      </c>
      <c r="AL22" s="20">
        <f t="shared" ref="AL22:AO22" si="18">SUM(AL19:AL21)</f>
        <v>176</v>
      </c>
      <c r="AM22" s="20">
        <f t="shared" si="18"/>
        <v>201</v>
      </c>
      <c r="AN22" s="20">
        <f t="shared" si="18"/>
        <v>206</v>
      </c>
      <c r="AO22" s="20">
        <f t="shared" si="18"/>
        <v>-5</v>
      </c>
      <c r="AP22" s="20"/>
      <c r="AQ22" s="20">
        <f>SUM(AQ19:AQ21)</f>
        <v>425</v>
      </c>
      <c r="AR22" s="20"/>
      <c r="AS22" s="20">
        <f t="shared" ref="AS22:AV22" si="19">SUM(AS19:AS21)</f>
        <v>158</v>
      </c>
      <c r="AT22" s="20">
        <f t="shared" si="19"/>
        <v>147</v>
      </c>
      <c r="AU22" s="20">
        <f t="shared" si="19"/>
        <v>130</v>
      </c>
      <c r="AV22" s="20">
        <f t="shared" si="19"/>
        <v>17</v>
      </c>
      <c r="AW22" s="20"/>
      <c r="AX22" s="20">
        <f>SUM(AX19:AX21)</f>
        <v>369</v>
      </c>
      <c r="AY22" s="20"/>
      <c r="AZ22" s="20">
        <f t="shared" ref="AZ22:BC22" si="20">SUM(AZ19:AZ21)</f>
        <v>165</v>
      </c>
      <c r="BA22" s="20">
        <f t="shared" si="20"/>
        <v>148</v>
      </c>
      <c r="BB22" s="20">
        <f t="shared" si="20"/>
        <v>160</v>
      </c>
      <c r="BC22" s="20">
        <f t="shared" si="20"/>
        <v>-12</v>
      </c>
      <c r="BD22" s="20"/>
      <c r="BE22" s="20">
        <f>SUM(BE19:BE21)</f>
        <v>370</v>
      </c>
      <c r="BF22" s="20"/>
      <c r="BG22" s="20">
        <f t="shared" ref="BG22:BJ22" si="21">SUM(BG19:BG21)</f>
        <v>154</v>
      </c>
      <c r="BH22" s="20">
        <f t="shared" si="21"/>
        <v>85</v>
      </c>
      <c r="BI22" s="20">
        <f t="shared" si="21"/>
        <v>156</v>
      </c>
      <c r="BJ22" s="20">
        <f t="shared" si="21"/>
        <v>-70</v>
      </c>
      <c r="BK22" s="20"/>
      <c r="BL22" s="20">
        <f>SUM(BL19:BL21)</f>
        <v>81.670000000000016</v>
      </c>
      <c r="BM22" s="20"/>
      <c r="BN22" s="20">
        <f t="shared" ref="BN22:BQ22" si="22">SUM(BN19:BN21)</f>
        <v>53</v>
      </c>
      <c r="BO22" s="20">
        <f t="shared" si="22"/>
        <v>-23</v>
      </c>
      <c r="BP22" s="20">
        <f t="shared" si="22"/>
        <v>48</v>
      </c>
      <c r="BQ22" s="20">
        <f t="shared" si="22"/>
        <v>-71</v>
      </c>
      <c r="BR22" s="20"/>
      <c r="BS22" s="20">
        <f>SUM(BS19:BS21)</f>
        <v>143.566</v>
      </c>
      <c r="BT22" s="20"/>
      <c r="BU22" s="20">
        <f t="shared" ref="BU22:BX22" si="23">SUM(BU19:BU21)</f>
        <v>73</v>
      </c>
      <c r="BV22" s="20">
        <f t="shared" si="23"/>
        <v>25</v>
      </c>
      <c r="BW22" s="20">
        <f t="shared" si="23"/>
        <v>60</v>
      </c>
      <c r="BX22" s="20">
        <f t="shared" si="23"/>
        <v>-35</v>
      </c>
      <c r="BY22" s="20"/>
      <c r="BZ22" s="20">
        <f>SUM(BZ19:BZ21)</f>
        <v>165</v>
      </c>
      <c r="CA22" s="20"/>
      <c r="CB22" s="20">
        <f t="shared" ref="CB22:CD22" si="24">SUM(CB19:CB21)</f>
        <v>98</v>
      </c>
      <c r="CC22" s="20">
        <f t="shared" si="24"/>
        <v>-15</v>
      </c>
      <c r="CD22" s="20">
        <f t="shared" si="24"/>
        <v>94</v>
      </c>
      <c r="CE22" s="20">
        <f>SUM(CE19:CE21)</f>
        <v>-109</v>
      </c>
    </row>
    <row r="23" spans="3:85" s="3" customFormat="1" ht="4.3499999999999996" customHeight="1" x14ac:dyDescent="0.25">
      <c r="D23" s="70"/>
      <c r="E23" s="70"/>
      <c r="F23" s="8"/>
      <c r="H23" s="8"/>
      <c r="I23" s="8"/>
      <c r="J23" s="8"/>
      <c r="K23" s="8"/>
      <c r="L23" s="8"/>
      <c r="M23" s="8"/>
      <c r="O23" s="8"/>
      <c r="P23" s="8"/>
      <c r="Q23" s="8"/>
      <c r="R23" s="8"/>
      <c r="S23" s="8"/>
      <c r="T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row>
    <row r="24" spans="3:85" s="3" customFormat="1" ht="17.100000000000001" customHeight="1" x14ac:dyDescent="0.25">
      <c r="C24" s="3" t="s">
        <v>190</v>
      </c>
      <c r="D24" s="70">
        <v>49</v>
      </c>
      <c r="E24" s="70">
        <v>49</v>
      </c>
      <c r="F24" s="8">
        <v>0</v>
      </c>
      <c r="H24" s="8">
        <v>2</v>
      </c>
      <c r="I24" s="8">
        <v>2</v>
      </c>
      <c r="J24" s="8">
        <v>0</v>
      </c>
      <c r="K24" s="8">
        <v>0</v>
      </c>
      <c r="L24" s="8">
        <v>0</v>
      </c>
      <c r="M24" s="8">
        <v>0</v>
      </c>
      <c r="O24" s="8">
        <v>205</v>
      </c>
      <c r="P24" s="8">
        <v>204</v>
      </c>
      <c r="Q24" s="8">
        <v>0</v>
      </c>
      <c r="R24" s="8">
        <v>1</v>
      </c>
      <c r="S24" s="8">
        <v>0</v>
      </c>
      <c r="T24" s="8">
        <v>1</v>
      </c>
      <c r="V24" s="8">
        <v>35</v>
      </c>
      <c r="W24" s="8">
        <f t="shared" ref="W24:W28" si="25">+V24-X24-Y24</f>
        <v>35</v>
      </c>
      <c r="X24" s="8">
        <v>0</v>
      </c>
      <c r="Y24" s="8">
        <v>0</v>
      </c>
      <c r="Z24" s="8">
        <v>0</v>
      </c>
      <c r="AA24" s="8">
        <v>3</v>
      </c>
      <c r="AB24" s="8"/>
      <c r="AC24" s="8">
        <v>11</v>
      </c>
      <c r="AD24" s="8">
        <v>11</v>
      </c>
      <c r="AE24" s="8">
        <v>0</v>
      </c>
      <c r="AF24" s="8">
        <v>0</v>
      </c>
      <c r="AG24" s="8">
        <v>0</v>
      </c>
      <c r="AH24" s="8">
        <v>0</v>
      </c>
      <c r="AI24" s="8"/>
      <c r="AJ24" s="8">
        <v>8</v>
      </c>
      <c r="AK24" s="8">
        <v>9</v>
      </c>
      <c r="AL24" s="8">
        <v>-1</v>
      </c>
      <c r="AM24" s="8">
        <v>0</v>
      </c>
      <c r="AN24" s="8">
        <v>0</v>
      </c>
      <c r="AO24" s="8">
        <v>0</v>
      </c>
      <c r="AP24" s="8"/>
      <c r="AQ24" s="8">
        <v>0</v>
      </c>
      <c r="AR24" s="8"/>
      <c r="AS24" s="8">
        <v>0</v>
      </c>
      <c r="AT24" s="8">
        <v>0</v>
      </c>
      <c r="AU24" s="8">
        <v>0</v>
      </c>
      <c r="AV24" s="8">
        <v>0</v>
      </c>
      <c r="AW24" s="8"/>
      <c r="AX24" s="8">
        <v>1</v>
      </c>
      <c r="AY24" s="8"/>
      <c r="AZ24" s="8">
        <v>0</v>
      </c>
      <c r="BA24" s="8">
        <v>0</v>
      </c>
      <c r="BB24" s="8">
        <v>0</v>
      </c>
      <c r="BC24" s="8">
        <v>0</v>
      </c>
      <c r="BD24" s="8"/>
      <c r="BE24" s="8">
        <v>4</v>
      </c>
      <c r="BF24" s="8"/>
      <c r="BG24" s="8">
        <v>0</v>
      </c>
      <c r="BH24" s="8">
        <v>0</v>
      </c>
      <c r="BI24" s="8">
        <v>0</v>
      </c>
      <c r="BJ24" s="8">
        <v>0</v>
      </c>
      <c r="BK24" s="8"/>
      <c r="BL24" s="8">
        <v>0.80300000000000005</v>
      </c>
      <c r="BM24" s="8"/>
      <c r="BN24" s="8">
        <v>0</v>
      </c>
      <c r="BO24" s="8">
        <v>0</v>
      </c>
      <c r="BP24" s="8">
        <v>0</v>
      </c>
      <c r="BQ24" s="8">
        <v>0</v>
      </c>
      <c r="BR24" s="8"/>
      <c r="BS24" s="8">
        <v>39.845999999999997</v>
      </c>
      <c r="BT24" s="8"/>
      <c r="BU24" s="8"/>
      <c r="BV24" s="8"/>
      <c r="BW24" s="8"/>
      <c r="BX24" s="8"/>
      <c r="BY24" s="8"/>
      <c r="BZ24" s="8">
        <v>37</v>
      </c>
      <c r="CA24" s="8"/>
      <c r="CB24" s="8"/>
      <c r="CC24" s="8"/>
      <c r="CD24" s="8"/>
      <c r="CE24" s="8"/>
    </row>
    <row r="25" spans="3:85" s="3" customFormat="1" ht="17.100000000000001" customHeight="1" x14ac:dyDescent="0.25">
      <c r="C25" s="3" t="s">
        <v>191</v>
      </c>
      <c r="D25" s="70">
        <v>-7</v>
      </c>
      <c r="E25" s="70">
        <v>0</v>
      </c>
      <c r="F25" s="8">
        <v>-7</v>
      </c>
      <c r="H25" s="8">
        <v>-7</v>
      </c>
      <c r="I25" s="8">
        <v>0</v>
      </c>
      <c r="J25" s="8">
        <v>0</v>
      </c>
      <c r="K25" s="8">
        <v>-7</v>
      </c>
      <c r="L25" s="8">
        <v>-7</v>
      </c>
      <c r="M25" s="8">
        <v>0</v>
      </c>
      <c r="O25" s="8">
        <v>-7</v>
      </c>
      <c r="P25" s="8">
        <v>-7</v>
      </c>
      <c r="Q25" s="8">
        <v>0</v>
      </c>
      <c r="R25" s="8">
        <v>0</v>
      </c>
      <c r="S25" s="8">
        <v>0</v>
      </c>
      <c r="T25" s="8">
        <v>0</v>
      </c>
      <c r="V25" s="8">
        <v>-7</v>
      </c>
      <c r="W25" s="8">
        <f t="shared" si="25"/>
        <v>0</v>
      </c>
      <c r="X25" s="8">
        <v>0</v>
      </c>
      <c r="Y25" s="8">
        <v>-7</v>
      </c>
      <c r="Z25" s="8">
        <v>-7</v>
      </c>
      <c r="AA25" s="8">
        <v>0</v>
      </c>
      <c r="AB25" s="8"/>
      <c r="AC25" s="8">
        <v>0</v>
      </c>
      <c r="AD25" s="8">
        <v>0</v>
      </c>
      <c r="AE25" s="8">
        <v>0</v>
      </c>
      <c r="AF25" s="8">
        <v>0</v>
      </c>
      <c r="AG25" s="8">
        <v>0</v>
      </c>
      <c r="AH25" s="8">
        <v>0</v>
      </c>
      <c r="AI25" s="8"/>
      <c r="AJ25" s="8">
        <v>-238</v>
      </c>
      <c r="AK25" s="8">
        <v>-112</v>
      </c>
      <c r="AL25" s="8">
        <v>-126</v>
      </c>
      <c r="AM25" s="8">
        <v>0</v>
      </c>
      <c r="AN25" s="8">
        <v>0</v>
      </c>
      <c r="AO25" s="8">
        <v>0</v>
      </c>
      <c r="AP25" s="8"/>
      <c r="AQ25" s="8">
        <v>-72</v>
      </c>
      <c r="AR25" s="8"/>
      <c r="AS25" s="8">
        <v>0</v>
      </c>
      <c r="AT25" s="8">
        <v>-74</v>
      </c>
      <c r="AU25" s="8">
        <v>0</v>
      </c>
      <c r="AV25" s="8">
        <v>-74</v>
      </c>
      <c r="AW25" s="8"/>
      <c r="AX25" s="8">
        <v>-97</v>
      </c>
      <c r="AY25" s="8"/>
      <c r="AZ25" s="8">
        <v>0</v>
      </c>
      <c r="BA25" s="8">
        <v>-82</v>
      </c>
      <c r="BB25" s="8">
        <v>-58</v>
      </c>
      <c r="BC25" s="8">
        <v>-24</v>
      </c>
      <c r="BD25" s="8"/>
      <c r="BE25" s="8">
        <v>-735</v>
      </c>
      <c r="BF25" s="8"/>
      <c r="BG25" s="8">
        <v>0</v>
      </c>
      <c r="BH25" s="8">
        <v>-744</v>
      </c>
      <c r="BI25" s="8">
        <v>-25</v>
      </c>
      <c r="BJ25" s="8">
        <v>-720</v>
      </c>
      <c r="BK25" s="8"/>
      <c r="BL25" s="8">
        <v>-35.066000000000003</v>
      </c>
      <c r="BM25" s="8"/>
      <c r="BN25" s="8">
        <v>0</v>
      </c>
      <c r="BO25" s="8">
        <v>-35</v>
      </c>
      <c r="BP25" s="8">
        <v>-35</v>
      </c>
      <c r="BQ25" s="8">
        <v>0</v>
      </c>
      <c r="BR25" s="8"/>
      <c r="BS25" s="8">
        <v>-31.497</v>
      </c>
      <c r="BT25" s="8"/>
      <c r="BU25" s="8"/>
      <c r="BV25" s="8"/>
      <c r="BW25" s="8"/>
      <c r="BX25" s="8"/>
      <c r="BY25" s="8"/>
      <c r="BZ25" s="8">
        <v>-30</v>
      </c>
      <c r="CA25" s="8"/>
      <c r="CB25" s="8"/>
      <c r="CC25" s="8"/>
      <c r="CD25" s="8"/>
      <c r="CE25" s="8"/>
    </row>
    <row r="26" spans="3:85" s="3" customFormat="1" ht="17.100000000000001" customHeight="1" x14ac:dyDescent="0.25">
      <c r="C26" s="3" t="s">
        <v>192</v>
      </c>
      <c r="D26" s="70">
        <v>0</v>
      </c>
      <c r="E26" s="70">
        <v>0</v>
      </c>
      <c r="F26" s="8">
        <v>0</v>
      </c>
      <c r="H26" s="8">
        <v>0</v>
      </c>
      <c r="I26" s="8">
        <v>0</v>
      </c>
      <c r="J26" s="8">
        <v>0</v>
      </c>
      <c r="K26" s="8">
        <v>0</v>
      </c>
      <c r="L26" s="8">
        <v>0</v>
      </c>
      <c r="M26" s="8">
        <v>0</v>
      </c>
      <c r="O26" s="8">
        <v>0</v>
      </c>
      <c r="P26" s="8">
        <v>0</v>
      </c>
      <c r="Q26" s="8">
        <v>0</v>
      </c>
      <c r="R26" s="8">
        <v>0</v>
      </c>
      <c r="S26" s="8">
        <v>0</v>
      </c>
      <c r="T26" s="8">
        <v>0</v>
      </c>
      <c r="V26" s="8">
        <v>0</v>
      </c>
      <c r="W26" s="8">
        <f>+V26-X26-Y26</f>
        <v>0</v>
      </c>
      <c r="X26" s="8">
        <v>0</v>
      </c>
      <c r="Y26" s="8">
        <v>0</v>
      </c>
      <c r="Z26" s="8">
        <v>0</v>
      </c>
      <c r="AA26" s="8">
        <v>0</v>
      </c>
      <c r="AB26" s="8"/>
      <c r="AC26" s="8">
        <v>0</v>
      </c>
      <c r="AD26" s="8">
        <v>0</v>
      </c>
      <c r="AE26" s="8">
        <v>0</v>
      </c>
      <c r="AF26" s="8">
        <v>0</v>
      </c>
      <c r="AG26" s="8">
        <v>0</v>
      </c>
      <c r="AH26" s="8">
        <v>0</v>
      </c>
      <c r="AI26" s="8"/>
      <c r="AJ26" s="8">
        <v>0</v>
      </c>
      <c r="AK26" s="8">
        <v>0</v>
      </c>
      <c r="AL26" s="8">
        <v>0</v>
      </c>
      <c r="AM26" s="8">
        <v>0</v>
      </c>
      <c r="AN26" s="8">
        <v>0</v>
      </c>
      <c r="AO26" s="8">
        <v>0</v>
      </c>
      <c r="AP26" s="8"/>
      <c r="AQ26" s="8">
        <v>0</v>
      </c>
      <c r="AR26" s="8"/>
      <c r="AS26" s="8">
        <v>0</v>
      </c>
      <c r="AT26" s="8">
        <v>0</v>
      </c>
      <c r="AU26" s="8">
        <v>0</v>
      </c>
      <c r="AV26" s="8">
        <v>0</v>
      </c>
      <c r="AW26" s="8"/>
      <c r="AX26" s="8">
        <v>117</v>
      </c>
      <c r="AY26" s="8"/>
      <c r="AZ26" s="8">
        <v>0</v>
      </c>
      <c r="BA26" s="8">
        <v>0</v>
      </c>
      <c r="BB26" s="8">
        <v>0</v>
      </c>
      <c r="BC26" s="8">
        <v>0</v>
      </c>
      <c r="BD26" s="8"/>
      <c r="BE26" s="8">
        <v>0</v>
      </c>
      <c r="BF26" s="8"/>
      <c r="BG26" s="8">
        <v>0</v>
      </c>
      <c r="BH26" s="8">
        <v>0</v>
      </c>
      <c r="BI26" s="8">
        <v>0</v>
      </c>
      <c r="BJ26" s="8">
        <v>0</v>
      </c>
      <c r="BK26" s="8"/>
      <c r="BL26" s="8">
        <v>0</v>
      </c>
      <c r="BM26" s="8"/>
      <c r="BN26" s="8">
        <v>0</v>
      </c>
      <c r="BO26" s="8">
        <v>0</v>
      </c>
      <c r="BP26" s="8">
        <v>0</v>
      </c>
      <c r="BQ26" s="8">
        <v>0</v>
      </c>
      <c r="BR26" s="8"/>
      <c r="BS26" s="8">
        <v>0</v>
      </c>
      <c r="BT26" s="8"/>
      <c r="BU26" s="8"/>
      <c r="BV26" s="8"/>
      <c r="BW26" s="8"/>
      <c r="BX26" s="8"/>
      <c r="BY26" s="8"/>
      <c r="BZ26" s="8">
        <v>0</v>
      </c>
      <c r="CA26" s="8"/>
      <c r="CB26" s="8"/>
      <c r="CC26" s="8"/>
      <c r="CD26" s="8"/>
      <c r="CE26" s="8"/>
    </row>
    <row r="27" spans="3:85" s="36" customFormat="1" ht="17.100000000000001" customHeight="1" x14ac:dyDescent="0.25">
      <c r="C27" s="36" t="s">
        <v>193</v>
      </c>
      <c r="D27" s="83">
        <v>0</v>
      </c>
      <c r="E27" s="83">
        <v>0</v>
      </c>
      <c r="F27" s="37">
        <v>0</v>
      </c>
      <c r="H27" s="37">
        <v>0</v>
      </c>
      <c r="I27" s="37">
        <v>0</v>
      </c>
      <c r="J27" s="37">
        <v>0</v>
      </c>
      <c r="K27" s="37">
        <v>0</v>
      </c>
      <c r="L27" s="37">
        <v>0</v>
      </c>
      <c r="M27" s="37">
        <v>0</v>
      </c>
      <c r="O27" s="37">
        <v>0</v>
      </c>
      <c r="P27" s="37">
        <v>0</v>
      </c>
      <c r="Q27" s="37">
        <v>0</v>
      </c>
      <c r="R27" s="37">
        <v>0</v>
      </c>
      <c r="S27" s="37">
        <v>0</v>
      </c>
      <c r="T27" s="37">
        <v>0</v>
      </c>
      <c r="V27" s="37">
        <v>0</v>
      </c>
      <c r="W27" s="8">
        <v>0</v>
      </c>
      <c r="X27" s="37">
        <v>0</v>
      </c>
      <c r="Y27" s="37">
        <v>0</v>
      </c>
      <c r="Z27" s="37">
        <v>0</v>
      </c>
      <c r="AA27" s="37">
        <v>0</v>
      </c>
      <c r="AB27" s="37"/>
      <c r="AC27" s="37">
        <v>0</v>
      </c>
      <c r="AD27" s="37">
        <v>0</v>
      </c>
      <c r="AE27" s="37">
        <v>0</v>
      </c>
      <c r="AF27" s="37">
        <v>0</v>
      </c>
      <c r="AG27" s="37">
        <v>0</v>
      </c>
      <c r="AH27" s="37">
        <v>0</v>
      </c>
      <c r="AI27" s="37"/>
      <c r="AJ27" s="37">
        <v>0</v>
      </c>
      <c r="AK27" s="37">
        <v>0</v>
      </c>
      <c r="AL27" s="37">
        <v>0</v>
      </c>
      <c r="AM27" s="37">
        <v>0</v>
      </c>
      <c r="AN27" s="37">
        <v>0</v>
      </c>
      <c r="AO27" s="37">
        <v>0</v>
      </c>
      <c r="AP27" s="37"/>
      <c r="AQ27" s="37">
        <v>0</v>
      </c>
      <c r="AR27" s="37"/>
      <c r="AS27" s="37">
        <v>0</v>
      </c>
      <c r="AT27" s="37">
        <v>0</v>
      </c>
      <c r="AU27" s="37">
        <v>0</v>
      </c>
      <c r="AV27" s="37">
        <v>0</v>
      </c>
      <c r="AW27" s="37"/>
      <c r="AX27" s="37">
        <v>0</v>
      </c>
      <c r="AY27" s="37"/>
      <c r="AZ27" s="37">
        <v>0</v>
      </c>
      <c r="BA27" s="37">
        <v>0</v>
      </c>
      <c r="BB27" s="37">
        <v>0</v>
      </c>
      <c r="BC27" s="37">
        <v>0</v>
      </c>
      <c r="BD27" s="37"/>
      <c r="BE27" s="37">
        <v>-104</v>
      </c>
      <c r="BF27" s="37"/>
      <c r="BG27" s="37">
        <v>0</v>
      </c>
      <c r="BH27" s="37">
        <v>-104</v>
      </c>
      <c r="BI27" s="37">
        <v>0</v>
      </c>
      <c r="BJ27" s="37">
        <v>-104</v>
      </c>
      <c r="BK27" s="37"/>
      <c r="BL27" s="37">
        <v>0</v>
      </c>
      <c r="BM27" s="37"/>
      <c r="BN27" s="37">
        <v>0</v>
      </c>
      <c r="BO27" s="37">
        <v>0</v>
      </c>
      <c r="BP27" s="37">
        <v>0</v>
      </c>
      <c r="BQ27" s="37">
        <v>0</v>
      </c>
      <c r="BR27" s="37"/>
      <c r="BS27" s="37">
        <v>0</v>
      </c>
      <c r="BT27" s="37"/>
      <c r="BU27" s="37"/>
      <c r="BV27" s="37"/>
      <c r="BW27" s="37"/>
      <c r="BX27" s="37"/>
      <c r="BY27" s="37"/>
      <c r="BZ27" s="37">
        <v>0</v>
      </c>
      <c r="CA27" s="37"/>
      <c r="CB27" s="37"/>
      <c r="CC27" s="37"/>
      <c r="CD27" s="37"/>
      <c r="CE27" s="37"/>
    </row>
    <row r="28" spans="3:85" s="36" customFormat="1" ht="17.100000000000001" customHeight="1" x14ac:dyDescent="0.25">
      <c r="C28" s="36" t="s">
        <v>194</v>
      </c>
      <c r="D28" s="83">
        <v>-26</v>
      </c>
      <c r="E28" s="83">
        <v>-16</v>
      </c>
      <c r="F28" s="37">
        <v>-10</v>
      </c>
      <c r="H28" s="37">
        <v>-127</v>
      </c>
      <c r="I28" s="8">
        <v>-71</v>
      </c>
      <c r="J28" s="37">
        <v>-26</v>
      </c>
      <c r="K28" s="37">
        <v>-30</v>
      </c>
      <c r="L28" s="37">
        <v>-18</v>
      </c>
      <c r="M28" s="37">
        <v>-12</v>
      </c>
      <c r="O28" s="37">
        <v>-124</v>
      </c>
      <c r="P28" s="8">
        <v>-50</v>
      </c>
      <c r="Q28" s="37">
        <v>-13</v>
      </c>
      <c r="R28" s="37">
        <v>-61</v>
      </c>
      <c r="S28" s="37">
        <v>-34</v>
      </c>
      <c r="T28" s="37">
        <v>-27</v>
      </c>
      <c r="V28" s="37">
        <v>-165</v>
      </c>
      <c r="W28" s="8">
        <f t="shared" si="25"/>
        <v>-57</v>
      </c>
      <c r="X28" s="37">
        <v>-33</v>
      </c>
      <c r="Y28" s="37">
        <v>-75</v>
      </c>
      <c r="Z28" s="37">
        <v>-38</v>
      </c>
      <c r="AA28" s="37">
        <v>-40</v>
      </c>
      <c r="AB28" s="37"/>
      <c r="AC28" s="37">
        <v>-266</v>
      </c>
      <c r="AD28" s="37">
        <v>-117</v>
      </c>
      <c r="AE28" s="37">
        <v>-65</v>
      </c>
      <c r="AF28" s="37">
        <v>-84</v>
      </c>
      <c r="AG28" s="37">
        <v>-42</v>
      </c>
      <c r="AH28" s="37">
        <v>-42</v>
      </c>
      <c r="AI28" s="37"/>
      <c r="AJ28" s="37">
        <v>-197</v>
      </c>
      <c r="AK28" s="37">
        <v>-92</v>
      </c>
      <c r="AL28" s="37">
        <v>-44</v>
      </c>
      <c r="AM28" s="37">
        <v>-61</v>
      </c>
      <c r="AN28" s="37">
        <v>-34</v>
      </c>
      <c r="AO28" s="37">
        <v>-27</v>
      </c>
      <c r="AP28" s="37"/>
      <c r="AQ28" s="37">
        <v>-134</v>
      </c>
      <c r="AR28" s="37"/>
      <c r="AS28" s="37">
        <v>-22</v>
      </c>
      <c r="AT28" s="37">
        <v>-43</v>
      </c>
      <c r="AU28" s="37">
        <v>-22</v>
      </c>
      <c r="AV28" s="37">
        <v>-21</v>
      </c>
      <c r="AW28" s="37"/>
      <c r="AX28" s="37">
        <v>-126</v>
      </c>
      <c r="AY28" s="37"/>
      <c r="AZ28" s="37">
        <v>-29</v>
      </c>
      <c r="BA28" s="37">
        <v>-27</v>
      </c>
      <c r="BB28" s="37">
        <v>-16</v>
      </c>
      <c r="BC28" s="37">
        <v>-11</v>
      </c>
      <c r="BD28" s="37"/>
      <c r="BE28" s="37">
        <v>-138</v>
      </c>
      <c r="BF28" s="37"/>
      <c r="BG28" s="37">
        <v>-23</v>
      </c>
      <c r="BH28" s="37">
        <v>-61</v>
      </c>
      <c r="BI28" s="37">
        <v>-31</v>
      </c>
      <c r="BJ28" s="37">
        <v>-29</v>
      </c>
      <c r="BK28" s="37"/>
      <c r="BL28" s="37">
        <v>-109.93300000000001</v>
      </c>
      <c r="BM28" s="37"/>
      <c r="BN28" s="37">
        <v>-8</v>
      </c>
      <c r="BO28" s="37">
        <v>-30</v>
      </c>
      <c r="BP28" s="37">
        <v>-7</v>
      </c>
      <c r="BQ28" s="37">
        <v>-23</v>
      </c>
      <c r="BR28" s="37"/>
      <c r="BS28" s="37">
        <v>-83.33</v>
      </c>
      <c r="BT28" s="37"/>
      <c r="BU28" s="37"/>
      <c r="BV28" s="37"/>
      <c r="BW28" s="37"/>
      <c r="BX28" s="37"/>
      <c r="BY28" s="37"/>
      <c r="BZ28" s="37">
        <v>-61</v>
      </c>
      <c r="CA28" s="37"/>
      <c r="CB28" s="37"/>
      <c r="CC28" s="37"/>
      <c r="CD28" s="37"/>
      <c r="CE28" s="37"/>
    </row>
    <row r="29" spans="3:85" s="14" customFormat="1" ht="17.100000000000001" customHeight="1" x14ac:dyDescent="0.25">
      <c r="C29" s="19" t="s">
        <v>195</v>
      </c>
      <c r="D29" s="73">
        <f>SUM(D24:D28)</f>
        <v>16</v>
      </c>
      <c r="E29" s="73">
        <f>SUM(E24:E28)</f>
        <v>33</v>
      </c>
      <c r="F29" s="20">
        <v>-17</v>
      </c>
      <c r="G29" s="19"/>
      <c r="H29" s="20">
        <f t="shared" ref="H29" si="26">SUM(H24:H28)</f>
        <v>-132</v>
      </c>
      <c r="I29" s="20">
        <f>SUM(I24:I28)</f>
        <v>-69</v>
      </c>
      <c r="J29" s="20">
        <f>SUM(J24:J28)</f>
        <v>-26</v>
      </c>
      <c r="K29" s="20">
        <v>-37</v>
      </c>
      <c r="L29" s="20">
        <f>SUM(L24:L28)</f>
        <v>-25</v>
      </c>
      <c r="M29" s="20">
        <v>-12</v>
      </c>
      <c r="N29" s="19"/>
      <c r="O29" s="20">
        <f t="shared" ref="O29" si="27">SUM(O24:O28)</f>
        <v>74</v>
      </c>
      <c r="P29" s="20">
        <v>147</v>
      </c>
      <c r="Q29" s="20">
        <f>SUM(Q24:Q28)</f>
        <v>-13</v>
      </c>
      <c r="R29" s="20">
        <f>SUM(R24:R28)</f>
        <v>-60</v>
      </c>
      <c r="S29" s="20">
        <f>SUM(S24:S28)</f>
        <v>-34</v>
      </c>
      <c r="T29" s="20">
        <f>SUM(T24:T28)</f>
        <v>-26</v>
      </c>
      <c r="U29" s="19"/>
      <c r="V29" s="20">
        <f>SUM(V24:V28)</f>
        <v>-137</v>
      </c>
      <c r="W29" s="20">
        <f>SUM(W24:W28)</f>
        <v>-22</v>
      </c>
      <c r="X29" s="20">
        <f>SUM(X24:X28)</f>
        <v>-33</v>
      </c>
      <c r="Y29" s="20">
        <f>SUM(Y24:Y28)</f>
        <v>-82</v>
      </c>
      <c r="Z29" s="20">
        <f>SUM(Z24:Z28)</f>
        <v>-45</v>
      </c>
      <c r="AA29" s="20">
        <f>+SUM(AA24:AA28)</f>
        <v>-37</v>
      </c>
      <c r="AB29" s="20"/>
      <c r="AC29" s="20">
        <v>-255</v>
      </c>
      <c r="AD29" s="20">
        <v>-106</v>
      </c>
      <c r="AE29" s="20">
        <v>-65</v>
      </c>
      <c r="AF29" s="20">
        <v>-84</v>
      </c>
      <c r="AG29" s="20">
        <v>-42</v>
      </c>
      <c r="AH29" s="20">
        <v>-43</v>
      </c>
      <c r="AI29" s="20"/>
      <c r="AJ29" s="20">
        <v>-427</v>
      </c>
      <c r="AK29" s="20">
        <v>-195</v>
      </c>
      <c r="AL29" s="20">
        <v>-171</v>
      </c>
      <c r="AM29" s="20">
        <v>-61</v>
      </c>
      <c r="AN29" s="20">
        <v>-34</v>
      </c>
      <c r="AO29" s="20">
        <v>-27</v>
      </c>
      <c r="AP29" s="20"/>
      <c r="AQ29" s="20">
        <v>-206</v>
      </c>
      <c r="AR29" s="20"/>
      <c r="AS29" s="20">
        <v>-22</v>
      </c>
      <c r="AT29" s="20">
        <v>-117</v>
      </c>
      <c r="AU29" s="20">
        <v>-22</v>
      </c>
      <c r="AV29" s="20">
        <v>-95</v>
      </c>
      <c r="AW29" s="20"/>
      <c r="AX29" s="20">
        <v>-105</v>
      </c>
      <c r="AY29" s="20"/>
      <c r="AZ29" s="20">
        <v>-29</v>
      </c>
      <c r="BA29" s="20">
        <v>-109</v>
      </c>
      <c r="BB29" s="20">
        <v>-74</v>
      </c>
      <c r="BC29" s="20">
        <v>-35</v>
      </c>
      <c r="BD29" s="20"/>
      <c r="BE29" s="20">
        <v>-973</v>
      </c>
      <c r="BF29" s="20"/>
      <c r="BG29" s="20">
        <v>-23</v>
      </c>
      <c r="BH29" s="20">
        <v>-908</v>
      </c>
      <c r="BI29" s="20">
        <v>-56</v>
      </c>
      <c r="BJ29" s="20">
        <v>-853</v>
      </c>
      <c r="BK29" s="20"/>
      <c r="BL29" s="20">
        <v>-144.19600000000003</v>
      </c>
      <c r="BM29" s="20"/>
      <c r="BN29" s="20">
        <v>-8</v>
      </c>
      <c r="BO29" s="20">
        <v>-65</v>
      </c>
      <c r="BP29" s="20">
        <v>-42</v>
      </c>
      <c r="BQ29" s="20">
        <v>-23</v>
      </c>
      <c r="BR29" s="20"/>
      <c r="BS29" s="20">
        <v>-74.980999999999995</v>
      </c>
      <c r="BT29" s="20"/>
      <c r="BU29" s="20">
        <v>-22</v>
      </c>
      <c r="BV29" s="20">
        <v>0</v>
      </c>
      <c r="BW29" s="20">
        <v>6</v>
      </c>
      <c r="BX29" s="20">
        <v>-6</v>
      </c>
      <c r="BY29" s="20"/>
      <c r="BZ29" s="20">
        <v>-54</v>
      </c>
      <c r="CA29" s="20"/>
      <c r="CB29" s="20">
        <v>-14</v>
      </c>
      <c r="CC29" s="20">
        <v>-56</v>
      </c>
      <c r="CD29" s="20">
        <v>-9</v>
      </c>
      <c r="CE29" s="20">
        <v>-46</v>
      </c>
    </row>
    <row r="30" spans="3:85" s="33" customFormat="1" ht="17.100000000000001" customHeight="1" x14ac:dyDescent="0.25">
      <c r="C30" s="34" t="s">
        <v>43</v>
      </c>
      <c r="D30" s="84">
        <f>+D22+D29</f>
        <v>-15</v>
      </c>
      <c r="E30" s="84">
        <f>+E22+E29</f>
        <v>117</v>
      </c>
      <c r="F30" s="35">
        <v>-132</v>
      </c>
      <c r="G30" s="34"/>
      <c r="H30" s="35">
        <f t="shared" ref="H30" si="28">+H29+H22</f>
        <v>-61</v>
      </c>
      <c r="I30" s="35">
        <f>+I22+I29</f>
        <v>-15</v>
      </c>
      <c r="J30" s="35">
        <f>+J22+J29</f>
        <v>76</v>
      </c>
      <c r="K30" s="35">
        <f>+K22+K29</f>
        <v>-122</v>
      </c>
      <c r="L30" s="35">
        <f>+L22+L29</f>
        <v>-51</v>
      </c>
      <c r="M30" s="35">
        <v>-71</v>
      </c>
      <c r="N30" s="34"/>
      <c r="O30" s="35">
        <f t="shared" ref="O30" si="29">+O29+O22</f>
        <v>219</v>
      </c>
      <c r="P30" s="35">
        <v>166</v>
      </c>
      <c r="Q30" s="35">
        <f>+Q29+Q22</f>
        <v>122</v>
      </c>
      <c r="R30" s="35">
        <f>+R29+R22</f>
        <v>-69</v>
      </c>
      <c r="S30" s="35">
        <f>+S29+S22</f>
        <v>22</v>
      </c>
      <c r="T30" s="35">
        <f>+T29+T22</f>
        <v>-91</v>
      </c>
      <c r="U30" s="34"/>
      <c r="V30" s="35">
        <f>+V29+V22</f>
        <v>-346</v>
      </c>
      <c r="W30" s="35">
        <f>+W29+W22</f>
        <v>-23</v>
      </c>
      <c r="X30" s="35">
        <f>+X29+X22</f>
        <v>54</v>
      </c>
      <c r="Y30" s="35">
        <f>+Y29+Y22</f>
        <v>-377</v>
      </c>
      <c r="Z30" s="35">
        <f>+Z29+Z22</f>
        <v>-68</v>
      </c>
      <c r="AA30" s="35">
        <f>+AA22+AA29</f>
        <v>-309</v>
      </c>
      <c r="AB30" s="35"/>
      <c r="AC30" s="35">
        <v>61</v>
      </c>
      <c r="AD30" s="35">
        <f>+AD22+AD29</f>
        <v>-78</v>
      </c>
      <c r="AE30" s="35">
        <v>36</v>
      </c>
      <c r="AF30" s="35">
        <f>+AF22+AF29</f>
        <v>102</v>
      </c>
      <c r="AG30" s="35">
        <f>+AG22+AG29</f>
        <v>165</v>
      </c>
      <c r="AH30" s="35">
        <v>-64</v>
      </c>
      <c r="AI30" s="35"/>
      <c r="AJ30" s="35">
        <v>27</v>
      </c>
      <c r="AK30" s="35">
        <v>-118</v>
      </c>
      <c r="AL30" s="35">
        <v>5</v>
      </c>
      <c r="AM30" s="35">
        <v>140</v>
      </c>
      <c r="AN30" s="35">
        <v>172</v>
      </c>
      <c r="AO30" s="35">
        <v>-32</v>
      </c>
      <c r="AP30" s="35"/>
      <c r="AQ30" s="35">
        <v>219</v>
      </c>
      <c r="AR30" s="35"/>
      <c r="AS30" s="35">
        <v>136</v>
      </c>
      <c r="AT30" s="35">
        <v>30</v>
      </c>
      <c r="AU30" s="35">
        <v>108</v>
      </c>
      <c r="AV30" s="35">
        <v>-78</v>
      </c>
      <c r="AW30" s="35"/>
      <c r="AX30" s="35">
        <v>264</v>
      </c>
      <c r="AY30" s="35"/>
      <c r="AZ30" s="35">
        <v>136</v>
      </c>
      <c r="BA30" s="35">
        <v>39</v>
      </c>
      <c r="BB30" s="35">
        <v>86</v>
      </c>
      <c r="BC30" s="35">
        <v>-47</v>
      </c>
      <c r="BD30" s="35"/>
      <c r="BE30" s="35">
        <v>-603</v>
      </c>
      <c r="BF30" s="35"/>
      <c r="BG30" s="35">
        <v>131</v>
      </c>
      <c r="BH30" s="35">
        <v>-823</v>
      </c>
      <c r="BI30" s="35">
        <v>100</v>
      </c>
      <c r="BJ30" s="35">
        <v>-923</v>
      </c>
      <c r="BK30" s="35"/>
      <c r="BL30" s="35">
        <v>-61.03300000000003</v>
      </c>
      <c r="BM30" s="35"/>
      <c r="BN30" s="35">
        <v>45</v>
      </c>
      <c r="BO30" s="35">
        <v>-88</v>
      </c>
      <c r="BP30" s="35">
        <v>6</v>
      </c>
      <c r="BQ30" s="35">
        <v>-94</v>
      </c>
      <c r="BR30" s="35"/>
      <c r="BS30" s="35">
        <v>68.076999999999998</v>
      </c>
      <c r="BT30" s="35"/>
      <c r="BU30" s="35">
        <v>51</v>
      </c>
      <c r="BV30" s="35">
        <v>25</v>
      </c>
      <c r="BW30" s="35">
        <v>66</v>
      </c>
      <c r="BX30" s="35">
        <v>-41</v>
      </c>
      <c r="BY30" s="35"/>
      <c r="BZ30" s="35">
        <v>58</v>
      </c>
      <c r="CA30" s="35"/>
      <c r="CB30" s="35">
        <v>84</v>
      </c>
      <c r="CC30" s="35">
        <v>-71</v>
      </c>
      <c r="CD30" s="35">
        <v>85</v>
      </c>
      <c r="CE30" s="35">
        <v>-155</v>
      </c>
    </row>
    <row r="31" spans="3:85" s="3" customFormat="1" ht="4.3499999999999996" customHeight="1" x14ac:dyDescent="0.25">
      <c r="D31" s="70"/>
      <c r="E31" s="70"/>
      <c r="F31" s="8"/>
      <c r="H31" s="8"/>
      <c r="I31" s="8"/>
      <c r="J31" s="8"/>
      <c r="K31" s="8"/>
      <c r="L31" s="8"/>
      <c r="M31" s="8"/>
      <c r="O31" s="8"/>
      <c r="P31" s="8"/>
      <c r="Q31" s="8"/>
      <c r="R31" s="8"/>
      <c r="S31" s="8"/>
      <c r="T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8"/>
      <c r="BZ31" s="8"/>
      <c r="CA31" s="8"/>
      <c r="CB31" s="8"/>
      <c r="CC31" s="8"/>
      <c r="CD31" s="8"/>
      <c r="CE31" s="8"/>
    </row>
    <row r="32" spans="3:85" s="3" customFormat="1" ht="17.100000000000001" customHeight="1" x14ac:dyDescent="0.25">
      <c r="C32" s="3" t="s">
        <v>196</v>
      </c>
      <c r="D32" s="70">
        <v>0</v>
      </c>
      <c r="E32" s="70">
        <v>0</v>
      </c>
      <c r="F32" s="8">
        <v>0</v>
      </c>
      <c r="H32" s="8">
        <v>0</v>
      </c>
      <c r="I32" s="8">
        <v>0</v>
      </c>
      <c r="J32" s="8">
        <v>0</v>
      </c>
      <c r="K32" s="8">
        <v>0</v>
      </c>
      <c r="L32" s="8">
        <v>0</v>
      </c>
      <c r="M32" s="8">
        <v>0</v>
      </c>
      <c r="O32" s="8">
        <v>0</v>
      </c>
      <c r="P32" s="8">
        <v>0</v>
      </c>
      <c r="Q32" s="8">
        <v>0</v>
      </c>
      <c r="R32" s="8">
        <v>0</v>
      </c>
      <c r="S32" s="8">
        <v>0</v>
      </c>
      <c r="T32" s="8">
        <v>0</v>
      </c>
      <c r="V32" s="8">
        <v>0</v>
      </c>
      <c r="W32" s="8">
        <f t="shared" ref="W32:W38" si="30">+V32-X32-Y32</f>
        <v>0</v>
      </c>
      <c r="X32" s="8">
        <v>0</v>
      </c>
      <c r="Y32" s="8">
        <v>0</v>
      </c>
      <c r="Z32" s="8">
        <v>0</v>
      </c>
      <c r="AA32" s="8">
        <v>0</v>
      </c>
      <c r="AB32" s="8"/>
      <c r="AC32" s="8">
        <v>0</v>
      </c>
      <c r="AD32" s="8">
        <v>0</v>
      </c>
      <c r="AE32" s="8">
        <v>0</v>
      </c>
      <c r="AF32" s="8">
        <v>0</v>
      </c>
      <c r="AG32" s="8">
        <v>0</v>
      </c>
      <c r="AH32" s="8">
        <v>0</v>
      </c>
      <c r="AI32" s="8"/>
      <c r="AJ32" s="8">
        <v>0</v>
      </c>
      <c r="AK32" s="8">
        <v>0</v>
      </c>
      <c r="AL32" s="8">
        <v>0</v>
      </c>
      <c r="AM32" s="8">
        <v>0</v>
      </c>
      <c r="AN32" s="8">
        <v>0</v>
      </c>
      <c r="AO32" s="8">
        <v>0</v>
      </c>
      <c r="AP32" s="8"/>
      <c r="AQ32" s="8">
        <v>0</v>
      </c>
      <c r="AR32" s="8"/>
      <c r="AS32" s="8">
        <v>0</v>
      </c>
      <c r="AT32" s="8">
        <v>0</v>
      </c>
      <c r="AU32" s="8">
        <v>0</v>
      </c>
      <c r="AV32" s="8">
        <v>0</v>
      </c>
      <c r="AW32" s="8"/>
      <c r="AX32" s="8">
        <v>0</v>
      </c>
      <c r="AY32" s="8"/>
      <c r="AZ32" s="8">
        <v>0</v>
      </c>
      <c r="BA32" s="8">
        <v>0</v>
      </c>
      <c r="BB32" s="8">
        <v>0</v>
      </c>
      <c r="BC32" s="8">
        <v>0</v>
      </c>
      <c r="BD32" s="8"/>
      <c r="BE32" s="8">
        <v>504</v>
      </c>
      <c r="BF32" s="8"/>
      <c r="BG32" s="8">
        <v>0</v>
      </c>
      <c r="BH32" s="8">
        <v>504</v>
      </c>
      <c r="BI32" s="8">
        <v>504</v>
      </c>
      <c r="BJ32" s="8">
        <v>0</v>
      </c>
      <c r="BK32" s="8"/>
      <c r="BL32" s="8">
        <v>0</v>
      </c>
      <c r="BM32" s="8"/>
      <c r="BN32" s="8">
        <v>0</v>
      </c>
      <c r="BO32" s="8">
        <v>0</v>
      </c>
      <c r="BP32" s="8">
        <v>0</v>
      </c>
      <c r="BQ32" s="8">
        <v>0</v>
      </c>
      <c r="BR32" s="8"/>
      <c r="BS32" s="8">
        <v>0</v>
      </c>
      <c r="BT32" s="8"/>
      <c r="BU32" s="8"/>
      <c r="BV32" s="8"/>
      <c r="BW32" s="8"/>
      <c r="BX32" s="8"/>
      <c r="BY32" s="8"/>
      <c r="BZ32" s="8">
        <v>42</v>
      </c>
      <c r="CA32" s="8"/>
      <c r="CB32" s="8"/>
      <c r="CC32" s="8"/>
      <c r="CD32" s="8"/>
      <c r="CE32" s="8"/>
    </row>
    <row r="33" spans="3:83" s="3" customFormat="1" ht="17.100000000000001" customHeight="1" x14ac:dyDescent="0.25">
      <c r="C33" s="3" t="s">
        <v>197</v>
      </c>
      <c r="D33" s="70">
        <v>0</v>
      </c>
      <c r="E33" s="70">
        <v>0</v>
      </c>
      <c r="F33" s="8">
        <v>0</v>
      </c>
      <c r="H33" s="8">
        <v>0</v>
      </c>
      <c r="I33" s="8">
        <v>0</v>
      </c>
      <c r="J33" s="8">
        <v>0</v>
      </c>
      <c r="K33" s="8">
        <v>0</v>
      </c>
      <c r="L33" s="8">
        <v>0</v>
      </c>
      <c r="M33" s="8">
        <v>0</v>
      </c>
      <c r="O33" s="8">
        <v>0</v>
      </c>
      <c r="P33" s="8">
        <v>0</v>
      </c>
      <c r="Q33" s="8">
        <v>0</v>
      </c>
      <c r="R33" s="8">
        <v>0</v>
      </c>
      <c r="S33" s="8">
        <v>0</v>
      </c>
      <c r="T33" s="8">
        <v>0</v>
      </c>
      <c r="V33" s="8">
        <v>245</v>
      </c>
      <c r="W33" s="8">
        <f>+V33-X33-Y33</f>
        <v>0</v>
      </c>
      <c r="X33" s="8">
        <v>0</v>
      </c>
      <c r="Y33" s="8">
        <v>245</v>
      </c>
      <c r="Z33" s="8">
        <v>95</v>
      </c>
      <c r="AA33" s="8">
        <v>150</v>
      </c>
      <c r="AB33" s="8"/>
      <c r="AC33" s="8">
        <v>0</v>
      </c>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c r="BQ33" s="8"/>
      <c r="BR33" s="8"/>
      <c r="BS33" s="8"/>
      <c r="BT33" s="8"/>
      <c r="BU33" s="8"/>
      <c r="BV33" s="8"/>
      <c r="BW33" s="8"/>
      <c r="BX33" s="8"/>
      <c r="BY33" s="8"/>
      <c r="BZ33" s="8"/>
      <c r="CA33" s="8"/>
      <c r="CB33" s="8"/>
      <c r="CC33" s="8"/>
      <c r="CD33" s="8"/>
      <c r="CE33" s="8"/>
    </row>
    <row r="34" spans="3:83" s="3" customFormat="1" ht="17.100000000000001" customHeight="1" x14ac:dyDescent="0.25">
      <c r="C34" s="3" t="s">
        <v>198</v>
      </c>
      <c r="D34" s="70">
        <v>106</v>
      </c>
      <c r="E34" s="70">
        <v>6</v>
      </c>
      <c r="F34" s="8">
        <v>100</v>
      </c>
      <c r="H34" s="8">
        <v>-205</v>
      </c>
      <c r="I34" s="8">
        <v>-288</v>
      </c>
      <c r="J34" s="8">
        <v>-12</v>
      </c>
      <c r="K34" s="8">
        <v>95</v>
      </c>
      <c r="L34" s="8">
        <v>57</v>
      </c>
      <c r="M34" s="8">
        <v>38</v>
      </c>
      <c r="O34" s="8">
        <v>140</v>
      </c>
      <c r="P34" s="8">
        <v>53</v>
      </c>
      <c r="Q34" s="8">
        <v>-21</v>
      </c>
      <c r="R34" s="8">
        <v>108</v>
      </c>
      <c r="S34" s="8">
        <v>-24</v>
      </c>
      <c r="T34" s="8">
        <v>132</v>
      </c>
      <c r="V34" s="8">
        <v>-80</v>
      </c>
      <c r="W34" s="8">
        <v>-62</v>
      </c>
      <c r="X34" s="8">
        <v>-10</v>
      </c>
      <c r="Y34" s="8">
        <v>-8</v>
      </c>
      <c r="Z34" s="8">
        <v>-36</v>
      </c>
      <c r="AA34" s="8">
        <v>28</v>
      </c>
      <c r="AB34" s="8"/>
      <c r="AC34" s="8">
        <v>116</v>
      </c>
      <c r="AD34" s="8">
        <v>118</v>
      </c>
      <c r="AE34" s="8">
        <v>31</v>
      </c>
      <c r="AF34" s="8">
        <v>28</v>
      </c>
      <c r="AG34" s="8">
        <v>-14</v>
      </c>
      <c r="AH34" s="8">
        <v>42</v>
      </c>
      <c r="AI34" s="8"/>
      <c r="AJ34" s="8">
        <v>134</v>
      </c>
      <c r="AK34" s="8">
        <v>13</v>
      </c>
      <c r="AL34" s="8">
        <v>34</v>
      </c>
      <c r="AM34" s="8">
        <v>87</v>
      </c>
      <c r="AN34" s="8">
        <v>21</v>
      </c>
      <c r="AO34" s="8">
        <v>66</v>
      </c>
      <c r="AP34" s="8"/>
      <c r="AQ34" s="8">
        <v>51</v>
      </c>
      <c r="AR34" s="8"/>
      <c r="AS34" s="8">
        <v>-51</v>
      </c>
      <c r="AT34" s="8">
        <v>114</v>
      </c>
      <c r="AU34" s="8">
        <v>-28</v>
      </c>
      <c r="AV34" s="8">
        <v>142</v>
      </c>
      <c r="AW34" s="8"/>
      <c r="AX34" s="8">
        <v>-95</v>
      </c>
      <c r="AY34" s="8"/>
      <c r="AZ34" s="8">
        <v>-93</v>
      </c>
      <c r="BA34" s="8">
        <v>111</v>
      </c>
      <c r="BB34" s="8">
        <v>66</v>
      </c>
      <c r="BC34" s="8">
        <v>45</v>
      </c>
      <c r="BD34" s="8"/>
      <c r="BE34" s="8">
        <v>183</v>
      </c>
      <c r="BF34" s="8"/>
      <c r="BG34" s="8">
        <v>-102</v>
      </c>
      <c r="BH34" s="8">
        <v>355</v>
      </c>
      <c r="BI34" s="8">
        <v>-564</v>
      </c>
      <c r="BJ34" s="8">
        <v>919</v>
      </c>
      <c r="BK34" s="8"/>
      <c r="BL34" s="8">
        <v>65.986000000000004</v>
      </c>
      <c r="BM34" s="8"/>
      <c r="BN34" s="8">
        <v>-39</v>
      </c>
      <c r="BO34" s="8">
        <v>94</v>
      </c>
      <c r="BP34" s="8">
        <v>-6</v>
      </c>
      <c r="BQ34" s="8">
        <v>100</v>
      </c>
      <c r="BR34" s="8"/>
      <c r="BS34" s="8">
        <v>-104.126</v>
      </c>
      <c r="BT34" s="8"/>
      <c r="BU34" s="8"/>
      <c r="BV34" s="8"/>
      <c r="BW34" s="8"/>
      <c r="BX34" s="8"/>
      <c r="BY34" s="8"/>
      <c r="BZ34" s="8">
        <v>-111</v>
      </c>
      <c r="CA34" s="8"/>
      <c r="CB34" s="8"/>
      <c r="CC34" s="8"/>
      <c r="CD34" s="8"/>
      <c r="CE34" s="8"/>
    </row>
    <row r="35" spans="3:83" s="3" customFormat="1" ht="17.100000000000001" customHeight="1" x14ac:dyDescent="0.25">
      <c r="C35" s="3" t="s">
        <v>199</v>
      </c>
      <c r="D35" s="70">
        <v>0</v>
      </c>
      <c r="E35" s="70">
        <v>0</v>
      </c>
      <c r="F35" s="8">
        <v>0</v>
      </c>
      <c r="H35" s="8">
        <v>0</v>
      </c>
      <c r="I35" s="8">
        <v>0</v>
      </c>
      <c r="J35" s="8">
        <v>0</v>
      </c>
      <c r="K35" s="8">
        <v>0</v>
      </c>
      <c r="L35" s="8">
        <v>0</v>
      </c>
      <c r="M35" s="8">
        <v>0</v>
      </c>
      <c r="O35" s="8">
        <v>0</v>
      </c>
      <c r="P35" s="8">
        <v>0</v>
      </c>
      <c r="Q35" s="8">
        <v>0</v>
      </c>
      <c r="R35" s="8">
        <v>0</v>
      </c>
      <c r="S35" s="8">
        <v>0</v>
      </c>
      <c r="T35" s="8">
        <v>0</v>
      </c>
      <c r="V35" s="8">
        <v>0</v>
      </c>
      <c r="W35" s="8">
        <f t="shared" si="30"/>
        <v>0</v>
      </c>
      <c r="X35" s="8"/>
      <c r="Y35" s="8"/>
      <c r="Z35" s="8"/>
      <c r="AA35" s="8"/>
      <c r="AB35" s="8"/>
      <c r="AC35" s="8">
        <v>0</v>
      </c>
      <c r="AD35" s="8">
        <v>0</v>
      </c>
      <c r="AE35" s="8">
        <v>0</v>
      </c>
      <c r="AF35" s="8">
        <v>0</v>
      </c>
      <c r="AG35" s="8">
        <v>0</v>
      </c>
      <c r="AH35" s="8">
        <v>0</v>
      </c>
      <c r="AI35" s="8"/>
      <c r="AJ35" s="8">
        <v>-28</v>
      </c>
      <c r="AK35" s="8">
        <v>-28</v>
      </c>
      <c r="AL35" s="8">
        <v>0</v>
      </c>
      <c r="AM35" s="8">
        <v>0</v>
      </c>
      <c r="AN35" s="8">
        <v>0</v>
      </c>
      <c r="AO35" s="8">
        <v>0</v>
      </c>
      <c r="AP35" s="8"/>
      <c r="AQ35" s="8">
        <v>-15</v>
      </c>
      <c r="AR35" s="8"/>
      <c r="AS35" s="8">
        <v>0</v>
      </c>
      <c r="AT35" s="8">
        <v>0</v>
      </c>
      <c r="AU35" s="8">
        <v>0</v>
      </c>
      <c r="AV35" s="8">
        <v>0</v>
      </c>
      <c r="AW35" s="8"/>
      <c r="AX35" s="8">
        <v>-13</v>
      </c>
      <c r="AY35" s="8"/>
      <c r="AZ35" s="8">
        <v>0</v>
      </c>
      <c r="BA35" s="8">
        <v>0</v>
      </c>
      <c r="BB35" s="8">
        <v>0</v>
      </c>
      <c r="BC35" s="8">
        <v>0</v>
      </c>
      <c r="BD35" s="8"/>
      <c r="BE35" s="8">
        <v>0</v>
      </c>
      <c r="BF35" s="8"/>
      <c r="BG35" s="8">
        <v>0</v>
      </c>
      <c r="BH35" s="8">
        <v>0</v>
      </c>
      <c r="BI35" s="8">
        <v>0</v>
      </c>
      <c r="BJ35" s="8">
        <v>0</v>
      </c>
      <c r="BK35" s="8"/>
      <c r="BL35" s="8">
        <v>0</v>
      </c>
      <c r="BM35" s="8"/>
      <c r="BN35" s="8">
        <v>0</v>
      </c>
      <c r="BO35" s="8">
        <v>0</v>
      </c>
      <c r="BP35" s="8">
        <v>0</v>
      </c>
      <c r="BQ35" s="8">
        <v>0</v>
      </c>
      <c r="BR35" s="8"/>
      <c r="BS35" s="8">
        <v>0</v>
      </c>
      <c r="BT35" s="8"/>
      <c r="BU35" s="8"/>
      <c r="BV35" s="8"/>
      <c r="BW35" s="8"/>
      <c r="BX35" s="8"/>
      <c r="BY35" s="8"/>
      <c r="BZ35" s="8">
        <v>0</v>
      </c>
      <c r="CA35" s="8"/>
      <c r="CB35" s="8"/>
      <c r="CC35" s="8"/>
      <c r="CD35" s="8"/>
      <c r="CE35" s="8"/>
    </row>
    <row r="36" spans="3:83" s="3" customFormat="1" ht="17.100000000000001" customHeight="1" x14ac:dyDescent="0.25">
      <c r="C36" s="3" t="s">
        <v>200</v>
      </c>
      <c r="D36" s="70">
        <v>-14</v>
      </c>
      <c r="E36" s="70">
        <v>-7</v>
      </c>
      <c r="F36" s="8">
        <v>-7</v>
      </c>
      <c r="H36" s="8">
        <v>-30</v>
      </c>
      <c r="I36" s="8">
        <v>-8</v>
      </c>
      <c r="J36" s="8">
        <v>-8</v>
      </c>
      <c r="K36" s="8">
        <v>-14</v>
      </c>
      <c r="L36" s="8">
        <v>-7</v>
      </c>
      <c r="M36" s="8">
        <v>-7</v>
      </c>
      <c r="O36" s="8">
        <v>-32</v>
      </c>
      <c r="P36" s="8">
        <v>-5</v>
      </c>
      <c r="Q36" s="8">
        <v>-11</v>
      </c>
      <c r="R36" s="8">
        <v>-16</v>
      </c>
      <c r="S36" s="8">
        <v>-6</v>
      </c>
      <c r="T36" s="8">
        <v>-10</v>
      </c>
      <c r="V36" s="8">
        <v>-32</v>
      </c>
      <c r="W36" s="8">
        <f t="shared" si="30"/>
        <v>-10</v>
      </c>
      <c r="X36" s="8">
        <v>-7</v>
      </c>
      <c r="Y36" s="8">
        <v>-15</v>
      </c>
      <c r="Z36" s="8">
        <v>-7</v>
      </c>
      <c r="AA36" s="8">
        <v>-8</v>
      </c>
      <c r="AB36" s="8"/>
      <c r="AC36" s="8">
        <v>-27</v>
      </c>
      <c r="AD36" s="8">
        <v>-8</v>
      </c>
      <c r="AE36" s="8">
        <v>-6</v>
      </c>
      <c r="AF36" s="8">
        <v>-13</v>
      </c>
      <c r="AG36" s="8">
        <v>-6</v>
      </c>
      <c r="AH36" s="8">
        <v>-7</v>
      </c>
      <c r="AI36" s="8"/>
      <c r="AJ36" s="8">
        <v>-26</v>
      </c>
      <c r="AK36" s="8">
        <v>-6</v>
      </c>
      <c r="AL36" s="8">
        <v>-6</v>
      </c>
      <c r="AM36" s="8">
        <v>-14</v>
      </c>
      <c r="AN36" s="8">
        <v>-7</v>
      </c>
      <c r="AO36" s="8">
        <v>-7</v>
      </c>
      <c r="AP36" s="8"/>
      <c r="AQ36" s="8">
        <v>-21</v>
      </c>
      <c r="AR36" s="8"/>
      <c r="AS36" s="8">
        <v>-4</v>
      </c>
      <c r="AT36" s="8">
        <v>-11</v>
      </c>
      <c r="AU36" s="8">
        <v>-5</v>
      </c>
      <c r="AV36" s="8">
        <v>-6</v>
      </c>
      <c r="AW36" s="8"/>
      <c r="AX36" s="8">
        <v>-19</v>
      </c>
      <c r="AY36" s="8"/>
      <c r="AZ36" s="8">
        <v>-3</v>
      </c>
      <c r="BA36" s="8">
        <v>-10</v>
      </c>
      <c r="BB36" s="8">
        <v>-6</v>
      </c>
      <c r="BC36" s="8">
        <v>-4</v>
      </c>
      <c r="BD36" s="8"/>
      <c r="BE36" s="8">
        <v>0</v>
      </c>
      <c r="BF36" s="8"/>
      <c r="BG36" s="8">
        <v>0</v>
      </c>
      <c r="BH36" s="8">
        <v>0</v>
      </c>
      <c r="BI36" s="8">
        <v>0</v>
      </c>
      <c r="BJ36" s="8">
        <v>0</v>
      </c>
      <c r="BK36" s="8"/>
      <c r="BL36" s="8">
        <v>0</v>
      </c>
      <c r="BM36" s="8"/>
      <c r="BN36" s="8">
        <v>0</v>
      </c>
      <c r="BO36" s="8">
        <v>0</v>
      </c>
      <c r="BP36" s="8">
        <v>0</v>
      </c>
      <c r="BQ36" s="8">
        <v>0</v>
      </c>
      <c r="BR36" s="8"/>
      <c r="BS36" s="8">
        <v>0</v>
      </c>
      <c r="BT36" s="8"/>
      <c r="BU36" s="8"/>
      <c r="BV36" s="8"/>
      <c r="BW36" s="8"/>
      <c r="BX36" s="8"/>
      <c r="BY36" s="8"/>
      <c r="BZ36" s="8">
        <v>0</v>
      </c>
      <c r="CA36" s="8"/>
      <c r="CB36" s="8"/>
      <c r="CC36" s="8"/>
      <c r="CD36" s="8"/>
      <c r="CE36" s="8"/>
    </row>
    <row r="37" spans="3:83" s="3" customFormat="1" ht="17.100000000000001" customHeight="1" x14ac:dyDescent="0.25">
      <c r="C37" s="3" t="s">
        <v>201</v>
      </c>
      <c r="D37" s="70">
        <v>0</v>
      </c>
      <c r="E37" s="70">
        <v>0</v>
      </c>
      <c r="F37" s="8">
        <v>0</v>
      </c>
      <c r="H37" s="8">
        <v>0</v>
      </c>
      <c r="I37" s="8">
        <v>0</v>
      </c>
      <c r="J37" s="8">
        <v>0</v>
      </c>
      <c r="K37" s="8">
        <v>0</v>
      </c>
      <c r="L37" s="8">
        <v>0</v>
      </c>
      <c r="M37" s="8">
        <v>0</v>
      </c>
      <c r="O37" s="8">
        <v>-5</v>
      </c>
      <c r="P37" s="8">
        <v>-5</v>
      </c>
      <c r="Q37" s="8">
        <v>0</v>
      </c>
      <c r="R37" s="8">
        <v>0</v>
      </c>
      <c r="S37" s="8">
        <v>0</v>
      </c>
      <c r="T37" s="8">
        <v>0</v>
      </c>
      <c r="V37" s="8">
        <v>0</v>
      </c>
      <c r="W37" s="8">
        <f t="shared" si="30"/>
        <v>0</v>
      </c>
      <c r="X37" s="8">
        <v>0</v>
      </c>
      <c r="Y37" s="8">
        <v>0</v>
      </c>
      <c r="Z37" s="8">
        <v>0</v>
      </c>
      <c r="AA37" s="8">
        <v>0</v>
      </c>
      <c r="AB37" s="8"/>
      <c r="AC37" s="8">
        <v>0</v>
      </c>
      <c r="AD37" s="8">
        <v>0</v>
      </c>
      <c r="AE37" s="8">
        <v>0</v>
      </c>
      <c r="AF37" s="8">
        <v>0</v>
      </c>
      <c r="AG37" s="8">
        <v>0</v>
      </c>
      <c r="AH37" s="8">
        <v>0</v>
      </c>
      <c r="AI37" s="8"/>
      <c r="AJ37" s="8">
        <v>-10</v>
      </c>
      <c r="AK37" s="8">
        <v>-3</v>
      </c>
      <c r="AL37" s="8">
        <v>0</v>
      </c>
      <c r="AM37" s="8">
        <v>-7</v>
      </c>
      <c r="AN37" s="8">
        <v>-7</v>
      </c>
      <c r="AO37" s="8">
        <v>0</v>
      </c>
      <c r="AP37" s="8"/>
      <c r="AQ37" s="8">
        <v>-5</v>
      </c>
      <c r="AR37" s="8"/>
      <c r="AS37" s="8">
        <v>0</v>
      </c>
      <c r="AT37" s="8">
        <v>0</v>
      </c>
      <c r="AU37" s="8">
        <v>0</v>
      </c>
      <c r="AV37" s="8">
        <v>0</v>
      </c>
      <c r="AW37" s="8"/>
      <c r="AX37" s="8">
        <v>0</v>
      </c>
      <c r="AY37" s="8"/>
      <c r="AZ37" s="8">
        <v>0</v>
      </c>
      <c r="BA37" s="8">
        <v>0</v>
      </c>
      <c r="BB37" s="8">
        <v>0</v>
      </c>
      <c r="BC37" s="8">
        <v>0</v>
      </c>
      <c r="BD37" s="8"/>
      <c r="BE37" s="8">
        <v>0</v>
      </c>
      <c r="BF37" s="8"/>
      <c r="BG37" s="8">
        <v>0</v>
      </c>
      <c r="BH37" s="8">
        <v>0</v>
      </c>
      <c r="BI37" s="8">
        <v>0</v>
      </c>
      <c r="BJ37" s="8">
        <v>0</v>
      </c>
      <c r="BK37" s="8"/>
      <c r="BL37" s="8">
        <v>0</v>
      </c>
      <c r="BM37" s="8"/>
      <c r="BN37" s="8">
        <v>0</v>
      </c>
      <c r="BO37" s="8">
        <v>0</v>
      </c>
      <c r="BP37" s="8">
        <v>0</v>
      </c>
      <c r="BQ37" s="8">
        <v>0</v>
      </c>
      <c r="BR37" s="8"/>
      <c r="BS37" s="8"/>
      <c r="BT37" s="8"/>
      <c r="BU37" s="8"/>
      <c r="BV37" s="8"/>
      <c r="BW37" s="8"/>
      <c r="BX37" s="8"/>
      <c r="BY37" s="8"/>
      <c r="BZ37" s="8"/>
      <c r="CA37" s="8"/>
      <c r="CB37" s="8"/>
      <c r="CC37" s="8"/>
      <c r="CD37" s="8"/>
      <c r="CE37" s="8"/>
    </row>
    <row r="38" spans="3:83" s="3" customFormat="1" ht="17.100000000000001" customHeight="1" x14ac:dyDescent="0.25">
      <c r="C38" s="24" t="s">
        <v>202</v>
      </c>
      <c r="D38" s="74">
        <v>0</v>
      </c>
      <c r="E38" s="74">
        <v>0</v>
      </c>
      <c r="F38" s="25">
        <v>0</v>
      </c>
      <c r="G38" s="24"/>
      <c r="H38" s="25">
        <v>0</v>
      </c>
      <c r="I38" s="25">
        <v>0</v>
      </c>
      <c r="J38" s="25">
        <v>0</v>
      </c>
      <c r="K38" s="25">
        <v>0</v>
      </c>
      <c r="L38" s="25">
        <v>0</v>
      </c>
      <c r="M38" s="25">
        <v>0</v>
      </c>
      <c r="N38" s="24"/>
      <c r="O38" s="25">
        <v>0</v>
      </c>
      <c r="P38" s="25">
        <v>0</v>
      </c>
      <c r="Q38" s="25">
        <v>0</v>
      </c>
      <c r="R38" s="25">
        <v>0</v>
      </c>
      <c r="S38" s="25">
        <v>0</v>
      </c>
      <c r="T38" s="25">
        <v>0</v>
      </c>
      <c r="U38" s="24"/>
      <c r="V38" s="25">
        <v>-2</v>
      </c>
      <c r="W38" s="25">
        <f t="shared" si="30"/>
        <v>2</v>
      </c>
      <c r="X38" s="25">
        <v>-2</v>
      </c>
      <c r="Y38" s="25">
        <v>-2</v>
      </c>
      <c r="Z38" s="25">
        <v>0</v>
      </c>
      <c r="AA38" s="25">
        <v>-2</v>
      </c>
      <c r="AB38" s="25"/>
      <c r="AC38" s="25">
        <v>-169</v>
      </c>
      <c r="AD38" s="25">
        <v>-37</v>
      </c>
      <c r="AE38" s="25">
        <v>-47</v>
      </c>
      <c r="AF38" s="25">
        <v>-85</v>
      </c>
      <c r="AG38" s="25">
        <v>-50</v>
      </c>
      <c r="AH38" s="25">
        <v>-35</v>
      </c>
      <c r="AI38" s="25"/>
      <c r="AJ38" s="25">
        <v>-95</v>
      </c>
      <c r="AK38" s="25">
        <v>-32</v>
      </c>
      <c r="AL38" s="25">
        <v>-27</v>
      </c>
      <c r="AM38" s="25">
        <v>-36</v>
      </c>
      <c r="AN38" s="25">
        <v>-23</v>
      </c>
      <c r="AO38" s="25">
        <v>-13</v>
      </c>
      <c r="AP38" s="25"/>
      <c r="AQ38" s="25">
        <v>-4</v>
      </c>
      <c r="AR38" s="25"/>
      <c r="AS38" s="25">
        <v>-4</v>
      </c>
      <c r="AT38" s="25">
        <v>0</v>
      </c>
      <c r="AU38" s="25">
        <v>0</v>
      </c>
      <c r="AV38" s="25">
        <v>0</v>
      </c>
      <c r="AW38" s="25"/>
      <c r="AX38" s="25">
        <v>-4</v>
      </c>
      <c r="AY38" s="25"/>
      <c r="AZ38" s="25">
        <v>-3</v>
      </c>
      <c r="BA38" s="25">
        <v>2</v>
      </c>
      <c r="BB38" s="25">
        <v>1</v>
      </c>
      <c r="BC38" s="25">
        <v>1</v>
      </c>
      <c r="BD38" s="25"/>
      <c r="BE38" s="25">
        <v>-8</v>
      </c>
      <c r="BF38" s="25"/>
      <c r="BG38" s="25">
        <v>-7</v>
      </c>
      <c r="BH38" s="25">
        <v>1</v>
      </c>
      <c r="BI38" s="25">
        <v>2</v>
      </c>
      <c r="BJ38" s="25">
        <v>-1</v>
      </c>
      <c r="BK38" s="25"/>
      <c r="BL38" s="25">
        <v>0</v>
      </c>
      <c r="BM38" s="25"/>
      <c r="BN38" s="25">
        <v>1</v>
      </c>
      <c r="BO38" s="25">
        <v>0</v>
      </c>
      <c r="BP38" s="25">
        <v>0</v>
      </c>
      <c r="BQ38" s="25">
        <v>0</v>
      </c>
      <c r="BR38" s="25"/>
      <c r="BS38" s="25">
        <v>-5.56</v>
      </c>
      <c r="BT38" s="25"/>
      <c r="BU38" s="25"/>
      <c r="BV38" s="25"/>
      <c r="BW38" s="25"/>
      <c r="BX38" s="25"/>
      <c r="BY38" s="25"/>
      <c r="BZ38" s="25">
        <v>-2</v>
      </c>
      <c r="CA38" s="25"/>
      <c r="CB38" s="25"/>
      <c r="CC38" s="25"/>
      <c r="CD38" s="25"/>
      <c r="CE38" s="25"/>
    </row>
    <row r="39" spans="3:83" s="3" customFormat="1" ht="17.100000000000001" customHeight="1" x14ac:dyDescent="0.25">
      <c r="C39" s="17" t="s">
        <v>203</v>
      </c>
      <c r="D39" s="75">
        <f>SUM(D32:D38)</f>
        <v>92</v>
      </c>
      <c r="E39" s="75">
        <f>SUM(E32:E38)</f>
        <v>-1</v>
      </c>
      <c r="F39" s="18">
        <v>93</v>
      </c>
      <c r="G39" s="17"/>
      <c r="H39" s="18">
        <f t="shared" ref="H39" si="31">SUM(H32:H38)</f>
        <v>-235</v>
      </c>
      <c r="I39" s="18">
        <f>SUM(I32:I38)</f>
        <v>-296</v>
      </c>
      <c r="J39" s="18">
        <f>SUM(J32:J38)</f>
        <v>-20</v>
      </c>
      <c r="K39" s="18">
        <v>81</v>
      </c>
      <c r="L39" s="18">
        <f>SUM(L32:L38)</f>
        <v>50</v>
      </c>
      <c r="M39" s="18">
        <v>31</v>
      </c>
      <c r="N39" s="17"/>
      <c r="O39" s="18">
        <f t="shared" ref="O39" si="32">SUM(O32:O38)</f>
        <v>103</v>
      </c>
      <c r="P39" s="18">
        <v>43</v>
      </c>
      <c r="Q39" s="18">
        <f>SUM(Q32:Q38)</f>
        <v>-32</v>
      </c>
      <c r="R39" s="18">
        <f>SUM(R32:R38)</f>
        <v>92</v>
      </c>
      <c r="S39" s="18">
        <f>SUM(S32:S38)</f>
        <v>-30</v>
      </c>
      <c r="T39" s="18">
        <f>SUM(T32:T38)</f>
        <v>122</v>
      </c>
      <c r="U39" s="17"/>
      <c r="V39" s="18">
        <f>SUM(V32:V38)</f>
        <v>131</v>
      </c>
      <c r="W39" s="18">
        <f>+SUM(W33:W38)</f>
        <v>-70</v>
      </c>
      <c r="X39" s="18">
        <f>+SUM(X33:X38)</f>
        <v>-19</v>
      </c>
      <c r="Y39" s="18">
        <f>+SUM(Y33:Y38)</f>
        <v>220</v>
      </c>
      <c r="Z39" s="18">
        <f>+SUM(Z33:Z38)</f>
        <v>52</v>
      </c>
      <c r="AA39" s="18">
        <f>+SUM(AA33:AA38)</f>
        <v>168</v>
      </c>
      <c r="AB39" s="18"/>
      <c r="AC39" s="18">
        <f t="shared" ref="AC39:AH39" si="33">+SUM(AC33:AC38)</f>
        <v>-80</v>
      </c>
      <c r="AD39" s="18">
        <f t="shared" si="33"/>
        <v>73</v>
      </c>
      <c r="AE39" s="18">
        <f>+SUM(AE33:AE38)</f>
        <v>-22</v>
      </c>
      <c r="AF39" s="18">
        <f t="shared" si="33"/>
        <v>-70</v>
      </c>
      <c r="AG39" s="18">
        <f t="shared" si="33"/>
        <v>-70</v>
      </c>
      <c r="AH39" s="18">
        <f t="shared" si="33"/>
        <v>0</v>
      </c>
      <c r="AI39" s="18"/>
      <c r="AJ39" s="18">
        <v>-25</v>
      </c>
      <c r="AK39" s="18">
        <v>-56</v>
      </c>
      <c r="AL39" s="18">
        <v>1</v>
      </c>
      <c r="AM39" s="18">
        <v>30</v>
      </c>
      <c r="AN39" s="18">
        <v>-16</v>
      </c>
      <c r="AO39" s="18">
        <v>46</v>
      </c>
      <c r="AP39" s="18"/>
      <c r="AQ39" s="18">
        <v>6</v>
      </c>
      <c r="AR39" s="18"/>
      <c r="AS39" s="18">
        <v>-59</v>
      </c>
      <c r="AT39" s="18">
        <v>103</v>
      </c>
      <c r="AU39" s="18">
        <v>-33</v>
      </c>
      <c r="AV39" s="18">
        <v>136</v>
      </c>
      <c r="AW39" s="18"/>
      <c r="AX39" s="18">
        <v>-131</v>
      </c>
      <c r="AY39" s="18"/>
      <c r="AZ39" s="18">
        <v>-99</v>
      </c>
      <c r="BA39" s="18">
        <v>103</v>
      </c>
      <c r="BB39" s="18">
        <v>61</v>
      </c>
      <c r="BC39" s="18">
        <v>42</v>
      </c>
      <c r="BD39" s="18"/>
      <c r="BE39" s="18">
        <v>679</v>
      </c>
      <c r="BF39" s="18"/>
      <c r="BG39" s="18">
        <v>-109</v>
      </c>
      <c r="BH39" s="18">
        <v>860</v>
      </c>
      <c r="BI39" s="18">
        <v>-58</v>
      </c>
      <c r="BJ39" s="18">
        <v>918</v>
      </c>
      <c r="BK39" s="18"/>
      <c r="BL39" s="18">
        <v>65.986000000000004</v>
      </c>
      <c r="BM39" s="18"/>
      <c r="BN39" s="18">
        <v>-38</v>
      </c>
      <c r="BO39" s="18">
        <v>94</v>
      </c>
      <c r="BP39" s="18">
        <v>-6</v>
      </c>
      <c r="BQ39" s="18">
        <v>100</v>
      </c>
      <c r="BR39" s="18"/>
      <c r="BS39" s="18">
        <v>-109.68600000000001</v>
      </c>
      <c r="BT39" s="18"/>
      <c r="BU39" s="18">
        <v>-52</v>
      </c>
      <c r="BV39" s="18">
        <v>-61</v>
      </c>
      <c r="BW39" s="18">
        <v>-59</v>
      </c>
      <c r="BX39" s="18">
        <v>-2</v>
      </c>
      <c r="BY39" s="18"/>
      <c r="BZ39" s="18">
        <v>-71</v>
      </c>
      <c r="CA39" s="18"/>
      <c r="CB39" s="18">
        <v>-87</v>
      </c>
      <c r="CC39" s="18">
        <v>21</v>
      </c>
      <c r="CD39" s="18">
        <v>-81</v>
      </c>
      <c r="CE39" s="18">
        <v>102</v>
      </c>
    </row>
    <row r="40" spans="3:83" s="3" customFormat="1" ht="4.3499999999999996" customHeight="1" x14ac:dyDescent="0.25">
      <c r="C40" s="27"/>
      <c r="D40" s="85"/>
      <c r="E40" s="85"/>
      <c r="F40" s="28"/>
      <c r="G40" s="27"/>
      <c r="H40" s="28"/>
      <c r="I40" s="28"/>
      <c r="J40" s="28"/>
      <c r="K40" s="28"/>
      <c r="L40" s="28"/>
      <c r="M40" s="28"/>
      <c r="N40" s="27"/>
      <c r="O40" s="28"/>
      <c r="P40" s="28"/>
      <c r="Q40" s="28"/>
      <c r="R40" s="28"/>
      <c r="S40" s="28"/>
      <c r="T40" s="28"/>
      <c r="U40" s="27"/>
      <c r="V40" s="28"/>
      <c r="W40" s="28"/>
      <c r="X40" s="28"/>
      <c r="Y40" s="28"/>
      <c r="Z40" s="28"/>
      <c r="AA40" s="28"/>
      <c r="AB40" s="28"/>
      <c r="AC40" s="28"/>
      <c r="AD40" s="28"/>
      <c r="AE40" s="28"/>
      <c r="AF40" s="28"/>
      <c r="AG40" s="28"/>
      <c r="AH40" s="28"/>
      <c r="AI40" s="28"/>
      <c r="AJ40" s="28"/>
      <c r="AK40" s="28"/>
      <c r="AL40" s="28"/>
      <c r="AM40" s="28"/>
      <c r="AN40" s="28"/>
      <c r="AO40" s="28"/>
      <c r="AP40" s="28"/>
      <c r="AQ40" s="28"/>
      <c r="AR40" s="28"/>
      <c r="AS40" s="28"/>
      <c r="AT40" s="28"/>
      <c r="AU40" s="28"/>
      <c r="AV40" s="28"/>
      <c r="AW40" s="28"/>
      <c r="AX40" s="28"/>
      <c r="AY40" s="28"/>
      <c r="AZ40" s="28"/>
      <c r="BA40" s="28"/>
      <c r="BB40" s="28"/>
      <c r="BC40" s="28"/>
      <c r="BD40" s="28"/>
      <c r="BE40" s="28"/>
      <c r="BF40" s="28"/>
      <c r="BG40" s="28"/>
      <c r="BH40" s="28"/>
      <c r="BI40" s="28"/>
      <c r="BJ40" s="28"/>
      <c r="BK40" s="28"/>
      <c r="BL40" s="28"/>
      <c r="BM40" s="28"/>
      <c r="BN40" s="28"/>
      <c r="BO40" s="28"/>
      <c r="BP40" s="28"/>
      <c r="BQ40" s="28"/>
      <c r="BR40" s="28"/>
      <c r="BS40" s="28"/>
      <c r="BT40" s="28"/>
      <c r="BU40" s="28"/>
      <c r="BV40" s="28"/>
      <c r="BW40" s="28"/>
      <c r="BX40" s="28"/>
      <c r="BY40" s="28"/>
      <c r="BZ40" s="28"/>
      <c r="CA40" s="28"/>
      <c r="CB40" s="28"/>
      <c r="CC40" s="28"/>
      <c r="CD40" s="28"/>
      <c r="CE40" s="28"/>
    </row>
    <row r="41" spans="3:83" s="14" customFormat="1" ht="17.100000000000001" customHeight="1" x14ac:dyDescent="0.25">
      <c r="C41" s="19" t="s">
        <v>44</v>
      </c>
      <c r="D41" s="73"/>
      <c r="E41" s="73"/>
      <c r="F41" s="20"/>
      <c r="G41" s="19"/>
      <c r="H41" s="20"/>
      <c r="I41" s="20"/>
      <c r="J41" s="20"/>
      <c r="K41" s="20"/>
      <c r="L41" s="20"/>
      <c r="M41" s="20"/>
      <c r="N41" s="19"/>
      <c r="O41" s="20"/>
      <c r="P41" s="20"/>
      <c r="Q41" s="20"/>
      <c r="R41" s="20"/>
      <c r="S41" s="20"/>
      <c r="T41" s="20"/>
      <c r="U41" s="19"/>
      <c r="V41" s="20"/>
      <c r="W41" s="20"/>
      <c r="X41" s="20"/>
      <c r="Y41" s="20"/>
      <c r="Z41" s="20"/>
      <c r="AA41" s="20"/>
      <c r="AB41" s="20"/>
      <c r="AC41" s="20"/>
      <c r="AD41" s="20"/>
      <c r="AE41" s="20"/>
      <c r="AF41" s="20"/>
      <c r="AG41" s="20"/>
      <c r="AH41" s="20">
        <v>0</v>
      </c>
      <c r="AI41" s="20"/>
      <c r="AJ41" s="20">
        <v>0</v>
      </c>
      <c r="AK41" s="20">
        <v>0</v>
      </c>
      <c r="AL41" s="20">
        <v>0</v>
      </c>
      <c r="AM41" s="20">
        <v>0</v>
      </c>
      <c r="AN41" s="20">
        <v>0</v>
      </c>
      <c r="AO41" s="20">
        <v>0</v>
      </c>
      <c r="AP41" s="20"/>
      <c r="AQ41" s="20">
        <v>0</v>
      </c>
      <c r="AR41" s="20"/>
      <c r="AS41" s="20">
        <v>0</v>
      </c>
      <c r="AT41" s="20">
        <v>0</v>
      </c>
      <c r="AU41" s="20">
        <v>0</v>
      </c>
      <c r="AV41" s="20">
        <v>0</v>
      </c>
      <c r="AW41" s="20"/>
      <c r="AX41" s="20">
        <v>0</v>
      </c>
      <c r="AY41" s="20"/>
      <c r="AZ41" s="20">
        <v>0</v>
      </c>
      <c r="BA41" s="20">
        <v>0</v>
      </c>
      <c r="BB41" s="20">
        <v>0</v>
      </c>
      <c r="BC41" s="20">
        <v>0</v>
      </c>
      <c r="BD41" s="20"/>
      <c r="BE41" s="20">
        <v>0</v>
      </c>
      <c r="BF41" s="20"/>
      <c r="BG41" s="20">
        <v>0</v>
      </c>
      <c r="BH41" s="20">
        <v>0</v>
      </c>
      <c r="BI41" s="20">
        <v>0</v>
      </c>
      <c r="BJ41" s="20">
        <v>0</v>
      </c>
      <c r="BK41" s="20"/>
      <c r="BL41" s="20">
        <v>-0.129</v>
      </c>
      <c r="BM41" s="20"/>
      <c r="BN41" s="20">
        <v>-3</v>
      </c>
      <c r="BO41" s="20">
        <v>-2</v>
      </c>
      <c r="BP41" s="20">
        <v>0</v>
      </c>
      <c r="BQ41" s="20">
        <v>-2</v>
      </c>
      <c r="BR41" s="20"/>
      <c r="BS41" s="20">
        <v>0.17100000000000001</v>
      </c>
      <c r="BT41" s="20"/>
      <c r="BU41" s="20">
        <v>-2</v>
      </c>
      <c r="BV41" s="20">
        <v>-7</v>
      </c>
      <c r="BW41" s="20">
        <v>-4</v>
      </c>
      <c r="BX41" s="20">
        <v>-3</v>
      </c>
      <c r="BY41" s="20"/>
      <c r="BZ41" s="20">
        <v>-12</v>
      </c>
      <c r="CA41" s="20"/>
      <c r="CB41" s="20">
        <v>-2</v>
      </c>
      <c r="CC41" s="20">
        <v>-12</v>
      </c>
      <c r="CD41" s="20">
        <v>-4</v>
      </c>
      <c r="CE41" s="20">
        <v>-8</v>
      </c>
    </row>
    <row r="42" spans="3:83" s="3" customFormat="1" ht="4.3499999999999996" customHeight="1" x14ac:dyDescent="0.25">
      <c r="C42" s="24"/>
      <c r="D42" s="74"/>
      <c r="E42" s="74"/>
      <c r="F42" s="25"/>
      <c r="G42" s="24"/>
      <c r="H42" s="25"/>
      <c r="I42" s="25"/>
      <c r="J42" s="25"/>
      <c r="K42" s="25"/>
      <c r="L42" s="25"/>
      <c r="M42" s="25"/>
      <c r="N42" s="24"/>
      <c r="O42" s="25"/>
      <c r="P42" s="25"/>
      <c r="Q42" s="25"/>
      <c r="R42" s="25"/>
      <c r="S42" s="25"/>
      <c r="T42" s="25"/>
      <c r="U42" s="24"/>
      <c r="V42" s="25"/>
      <c r="W42" s="25"/>
      <c r="X42" s="25"/>
      <c r="Y42" s="25"/>
      <c r="Z42" s="25"/>
      <c r="AA42" s="25"/>
      <c r="AB42" s="25"/>
      <c r="AC42" s="25"/>
      <c r="AD42" s="25"/>
      <c r="AE42" s="25"/>
      <c r="AF42" s="25"/>
      <c r="AG42" s="25"/>
      <c r="AH42" s="25"/>
      <c r="AI42" s="25"/>
      <c r="AJ42" s="25"/>
      <c r="AK42" s="25"/>
      <c r="AL42" s="25"/>
      <c r="AM42" s="25"/>
      <c r="AN42" s="25"/>
      <c r="AO42" s="25"/>
      <c r="AP42" s="25"/>
      <c r="AQ42" s="25"/>
      <c r="AR42" s="25"/>
      <c r="AS42" s="25"/>
      <c r="AT42" s="25"/>
      <c r="AU42" s="25"/>
      <c r="AV42" s="25"/>
      <c r="AW42" s="25"/>
      <c r="AX42" s="25"/>
      <c r="AY42" s="25"/>
      <c r="AZ42" s="25"/>
      <c r="BA42" s="25"/>
      <c r="BB42" s="25"/>
      <c r="BC42" s="25"/>
      <c r="BD42" s="25"/>
      <c r="BE42" s="25"/>
      <c r="BF42" s="25"/>
      <c r="BG42" s="25"/>
      <c r="BH42" s="25"/>
      <c r="BI42" s="25"/>
      <c r="BJ42" s="25"/>
      <c r="BK42" s="25"/>
      <c r="BL42" s="25"/>
      <c r="BM42" s="25"/>
      <c r="BN42" s="25"/>
      <c r="BO42" s="25"/>
      <c r="BP42" s="25"/>
      <c r="BQ42" s="25"/>
      <c r="BR42" s="25"/>
      <c r="BS42" s="25"/>
      <c r="BT42" s="25"/>
      <c r="BU42" s="25"/>
      <c r="BV42" s="25"/>
      <c r="BW42" s="25"/>
      <c r="BX42" s="25"/>
      <c r="BY42" s="25"/>
      <c r="BZ42" s="25"/>
      <c r="CA42" s="25"/>
      <c r="CB42" s="25"/>
      <c r="CC42" s="25"/>
      <c r="CD42" s="25"/>
      <c r="CE42" s="25"/>
    </row>
    <row r="43" spans="3:83" s="3" customFormat="1" ht="17.100000000000001" customHeight="1" x14ac:dyDescent="0.25">
      <c r="C43" s="17" t="s">
        <v>204</v>
      </c>
      <c r="D43" s="75">
        <f>+D30+D39</f>
        <v>77</v>
      </c>
      <c r="E43" s="75">
        <f>+E30+E39</f>
        <v>116</v>
      </c>
      <c r="F43" s="18">
        <v>-39</v>
      </c>
      <c r="G43" s="17"/>
      <c r="H43" s="18">
        <f t="shared" ref="H43" si="34">+H39+H30</f>
        <v>-296</v>
      </c>
      <c r="I43" s="18">
        <f>+I30+I39</f>
        <v>-311</v>
      </c>
      <c r="J43" s="18">
        <f>+J30+J39</f>
        <v>56</v>
      </c>
      <c r="K43" s="18">
        <f>+K30+K39</f>
        <v>-41</v>
      </c>
      <c r="L43" s="18">
        <f>+L30+L39</f>
        <v>-1</v>
      </c>
      <c r="M43" s="18">
        <v>-40</v>
      </c>
      <c r="N43" s="17"/>
      <c r="O43" s="18">
        <f t="shared" ref="O43" si="35">+O39+O30</f>
        <v>322</v>
      </c>
      <c r="P43" s="18">
        <v>209</v>
      </c>
      <c r="Q43" s="18">
        <f>+Q39+Q30</f>
        <v>90</v>
      </c>
      <c r="R43" s="18">
        <f>+R39+R30</f>
        <v>23</v>
      </c>
      <c r="S43" s="18">
        <f>+S39+S30</f>
        <v>-8</v>
      </c>
      <c r="T43" s="18">
        <f>+T39+T30</f>
        <v>31</v>
      </c>
      <c r="U43" s="17"/>
      <c r="V43" s="18">
        <f t="shared" ref="V43:Z43" si="36">+V30+V39</f>
        <v>-215</v>
      </c>
      <c r="W43" s="18">
        <f t="shared" si="36"/>
        <v>-93</v>
      </c>
      <c r="X43" s="18">
        <f t="shared" si="36"/>
        <v>35</v>
      </c>
      <c r="Y43" s="18">
        <f t="shared" si="36"/>
        <v>-157</v>
      </c>
      <c r="Z43" s="18">
        <f t="shared" si="36"/>
        <v>-16</v>
      </c>
      <c r="AA43" s="18">
        <f>+AA30+AA39</f>
        <v>-141</v>
      </c>
      <c r="AB43" s="18"/>
      <c r="AC43" s="18">
        <v>-19</v>
      </c>
      <c r="AD43" s="18">
        <v>-4</v>
      </c>
      <c r="AE43" s="18">
        <v>14</v>
      </c>
      <c r="AF43" s="18">
        <v>32</v>
      </c>
      <c r="AG43" s="18">
        <v>95</v>
      </c>
      <c r="AH43" s="18">
        <v>-63</v>
      </c>
      <c r="AI43" s="18"/>
      <c r="AJ43" s="18">
        <v>2</v>
      </c>
      <c r="AK43" s="18">
        <v>-174</v>
      </c>
      <c r="AL43" s="18">
        <v>6</v>
      </c>
      <c r="AM43" s="18">
        <v>170</v>
      </c>
      <c r="AN43" s="18">
        <v>156</v>
      </c>
      <c r="AO43" s="18">
        <v>14</v>
      </c>
      <c r="AP43" s="18"/>
      <c r="AQ43" s="18">
        <v>225</v>
      </c>
      <c r="AR43" s="18"/>
      <c r="AS43" s="18">
        <v>77</v>
      </c>
      <c r="AT43" s="18">
        <v>133</v>
      </c>
      <c r="AU43" s="18">
        <v>75</v>
      </c>
      <c r="AV43" s="18">
        <v>58</v>
      </c>
      <c r="AW43" s="18"/>
      <c r="AX43" s="18">
        <v>133</v>
      </c>
      <c r="AY43" s="18"/>
      <c r="AZ43" s="18">
        <v>37</v>
      </c>
      <c r="BA43" s="18">
        <v>142</v>
      </c>
      <c r="BB43" s="18">
        <v>147</v>
      </c>
      <c r="BC43" s="18">
        <v>-5</v>
      </c>
      <c r="BD43" s="18"/>
      <c r="BE43" s="18">
        <v>76</v>
      </c>
      <c r="BF43" s="18"/>
      <c r="BG43" s="18">
        <v>22</v>
      </c>
      <c r="BH43" s="18">
        <v>37</v>
      </c>
      <c r="BI43" s="18">
        <v>42</v>
      </c>
      <c r="BJ43" s="18">
        <v>-5</v>
      </c>
      <c r="BK43" s="18"/>
      <c r="BL43" s="18">
        <v>4.823999999999975</v>
      </c>
      <c r="BM43" s="18"/>
      <c r="BN43" s="18">
        <v>4</v>
      </c>
      <c r="BO43" s="18">
        <v>4</v>
      </c>
      <c r="BP43" s="18">
        <v>0</v>
      </c>
      <c r="BQ43" s="18">
        <v>4</v>
      </c>
      <c r="BR43" s="18"/>
      <c r="BS43" s="18">
        <v>-41.438000000000009</v>
      </c>
      <c r="BT43" s="18"/>
      <c r="BU43" s="18">
        <v>-3</v>
      </c>
      <c r="BV43" s="18">
        <v>-43</v>
      </c>
      <c r="BW43" s="18">
        <v>3</v>
      </c>
      <c r="BX43" s="18">
        <v>-46</v>
      </c>
      <c r="BY43" s="18"/>
      <c r="BZ43" s="18">
        <v>-25</v>
      </c>
      <c r="CA43" s="18"/>
      <c r="CB43" s="18">
        <v>-5</v>
      </c>
      <c r="CC43" s="18">
        <v>-62</v>
      </c>
      <c r="CD43" s="18">
        <v>0</v>
      </c>
      <c r="CE43" s="18">
        <v>-61</v>
      </c>
    </row>
    <row r="44" spans="3:83" s="3" customFormat="1" ht="4.3499999999999996" customHeight="1" x14ac:dyDescent="0.25">
      <c r="D44" s="70"/>
      <c r="E44" s="70"/>
      <c r="F44" s="8"/>
      <c r="H44" s="8"/>
      <c r="I44" s="8"/>
      <c r="J44" s="8"/>
      <c r="K44" s="8"/>
      <c r="L44" s="8"/>
      <c r="M44" s="8"/>
      <c r="O44" s="8"/>
      <c r="P44" s="8"/>
      <c r="Q44" s="8"/>
      <c r="R44" s="8"/>
      <c r="S44" s="8"/>
      <c r="T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c r="CA44" s="8"/>
      <c r="CB44" s="8"/>
      <c r="CC44" s="8"/>
      <c r="CD44" s="8"/>
      <c r="CE44" s="8"/>
    </row>
    <row r="45" spans="3:83" s="3" customFormat="1" ht="17.100000000000001" customHeight="1" x14ac:dyDescent="0.25">
      <c r="C45" s="3" t="s">
        <v>205</v>
      </c>
      <c r="D45" s="70">
        <v>166</v>
      </c>
      <c r="E45" s="70">
        <v>126</v>
      </c>
      <c r="F45" s="8">
        <v>166</v>
      </c>
      <c r="H45" s="8">
        <v>462</v>
      </c>
      <c r="I45" s="8">
        <v>462</v>
      </c>
      <c r="J45" s="8">
        <v>412</v>
      </c>
      <c r="K45" s="8">
        <v>462</v>
      </c>
      <c r="L45" s="8">
        <v>420</v>
      </c>
      <c r="M45" s="8">
        <v>462</v>
      </c>
      <c r="O45" s="8">
        <v>139</v>
      </c>
      <c r="P45" s="8">
        <v>249</v>
      </c>
      <c r="Q45" s="8">
        <v>165</v>
      </c>
      <c r="R45" s="8">
        <v>139</v>
      </c>
      <c r="S45" s="8">
        <v>174</v>
      </c>
      <c r="T45" s="8">
        <v>139</v>
      </c>
      <c r="V45" s="8">
        <v>358</v>
      </c>
      <c r="W45" s="8">
        <f>247-15</f>
        <v>232</v>
      </c>
      <c r="X45" s="8">
        <v>206</v>
      </c>
      <c r="Y45" s="8">
        <v>358</v>
      </c>
      <c r="Z45" s="8">
        <v>218</v>
      </c>
      <c r="AA45" s="8">
        <v>358</v>
      </c>
      <c r="AB45" s="8"/>
      <c r="AC45" s="8">
        <v>382</v>
      </c>
      <c r="AD45" s="8">
        <v>528</v>
      </c>
      <c r="AE45" s="8">
        <v>526</v>
      </c>
      <c r="AF45" s="8">
        <v>499</v>
      </c>
      <c r="AG45" s="8">
        <v>433</v>
      </c>
      <c r="AH45" s="8">
        <v>499</v>
      </c>
      <c r="AI45" s="8"/>
      <c r="AJ45" s="8">
        <v>481</v>
      </c>
      <c r="AK45" s="8">
        <v>660</v>
      </c>
      <c r="AL45" s="8">
        <v>657</v>
      </c>
      <c r="AM45" s="8">
        <v>481</v>
      </c>
      <c r="AN45" s="8">
        <v>497</v>
      </c>
      <c r="AO45" s="8">
        <v>481</v>
      </c>
      <c r="AP45" s="8"/>
      <c r="AQ45" s="8">
        <v>262</v>
      </c>
      <c r="AR45" s="8"/>
      <c r="AS45" s="8">
        <v>390</v>
      </c>
      <c r="AT45" s="8">
        <v>262</v>
      </c>
      <c r="AU45" s="8">
        <v>315</v>
      </c>
      <c r="AV45" s="8">
        <v>262</v>
      </c>
      <c r="AW45" s="8"/>
      <c r="AX45" s="8">
        <v>133</v>
      </c>
      <c r="AY45" s="8"/>
      <c r="AZ45" s="8">
        <v>289</v>
      </c>
      <c r="BA45" s="8">
        <v>133</v>
      </c>
      <c r="BB45" s="8">
        <v>128</v>
      </c>
      <c r="BC45" s="8">
        <v>133</v>
      </c>
      <c r="BD45" s="8"/>
      <c r="BE45" s="8">
        <v>13</v>
      </c>
      <c r="BF45" s="8"/>
      <c r="BG45" s="8">
        <v>101</v>
      </c>
      <c r="BH45" s="8">
        <v>13</v>
      </c>
      <c r="BI45" s="8">
        <v>36</v>
      </c>
      <c r="BJ45" s="8">
        <v>13</v>
      </c>
      <c r="BK45" s="8"/>
      <c r="BL45" s="8">
        <v>8.2590000000000003</v>
      </c>
      <c r="BM45" s="8"/>
      <c r="BN45" s="8">
        <v>12</v>
      </c>
      <c r="BO45" s="8">
        <v>8</v>
      </c>
      <c r="BP45" s="8">
        <v>12</v>
      </c>
      <c r="BQ45" s="8">
        <v>8</v>
      </c>
      <c r="BR45" s="8"/>
      <c r="BS45" s="8">
        <v>51.546999999999997</v>
      </c>
      <c r="BT45" s="8"/>
      <c r="BU45" s="8">
        <v>9</v>
      </c>
      <c r="BV45" s="8">
        <v>52</v>
      </c>
      <c r="BW45" s="8">
        <v>6</v>
      </c>
      <c r="BX45" s="8">
        <v>52</v>
      </c>
      <c r="BY45" s="8"/>
      <c r="BZ45" s="8">
        <v>72</v>
      </c>
      <c r="CA45" s="8"/>
      <c r="CB45" s="8">
        <v>10</v>
      </c>
      <c r="CC45" s="8">
        <v>72</v>
      </c>
      <c r="CD45" s="8">
        <v>10</v>
      </c>
      <c r="CE45" s="8">
        <v>72</v>
      </c>
    </row>
    <row r="46" spans="3:83" s="3" customFormat="1" ht="17.100000000000001" customHeight="1" x14ac:dyDescent="0.25">
      <c r="C46" s="3" t="s">
        <v>206</v>
      </c>
      <c r="D46" s="70">
        <v>0</v>
      </c>
      <c r="E46" s="70">
        <v>0</v>
      </c>
      <c r="F46" s="8"/>
      <c r="H46" s="8">
        <v>0</v>
      </c>
      <c r="I46" s="8">
        <v>0</v>
      </c>
      <c r="J46" s="8">
        <v>0</v>
      </c>
      <c r="K46" s="8">
        <v>0</v>
      </c>
      <c r="L46" s="8">
        <v>0</v>
      </c>
      <c r="M46" s="8">
        <v>0</v>
      </c>
      <c r="O46" s="8">
        <v>0</v>
      </c>
      <c r="P46" s="8">
        <v>0</v>
      </c>
      <c r="Q46" s="8">
        <v>0</v>
      </c>
      <c r="R46" s="8">
        <v>0</v>
      </c>
      <c r="S46" s="8">
        <v>0</v>
      </c>
      <c r="T46" s="8"/>
      <c r="V46" s="8">
        <v>0</v>
      </c>
      <c r="W46" s="8">
        <v>0</v>
      </c>
      <c r="X46" s="8">
        <v>0</v>
      </c>
      <c r="Y46" s="8">
        <v>0</v>
      </c>
      <c r="Z46" s="8">
        <v>0</v>
      </c>
      <c r="AA46" s="8">
        <v>0</v>
      </c>
      <c r="AB46" s="8"/>
      <c r="AC46" s="8">
        <v>0</v>
      </c>
      <c r="AD46" s="8">
        <v>0</v>
      </c>
      <c r="AE46" s="8">
        <v>0</v>
      </c>
      <c r="AF46" s="8">
        <v>0</v>
      </c>
      <c r="AG46" s="8">
        <v>0</v>
      </c>
      <c r="AH46" s="8">
        <v>0</v>
      </c>
      <c r="AI46" s="8"/>
      <c r="AJ46" s="8">
        <v>7</v>
      </c>
      <c r="AK46" s="8">
        <v>0</v>
      </c>
      <c r="AL46" s="8">
        <v>0</v>
      </c>
      <c r="AM46" s="8">
        <v>0</v>
      </c>
      <c r="AN46" s="8">
        <v>0</v>
      </c>
      <c r="AO46" s="8">
        <v>0</v>
      </c>
      <c r="AP46" s="8"/>
      <c r="AQ46" s="8">
        <v>8</v>
      </c>
      <c r="AR46" s="8"/>
      <c r="AS46" s="8">
        <v>0</v>
      </c>
      <c r="AT46" s="8">
        <v>8</v>
      </c>
      <c r="AU46" s="8">
        <v>0</v>
      </c>
      <c r="AV46" s="8">
        <v>8</v>
      </c>
      <c r="AW46" s="8"/>
      <c r="AX46" s="8">
        <v>-8</v>
      </c>
      <c r="AY46" s="8"/>
      <c r="AZ46" s="8">
        <v>0</v>
      </c>
      <c r="BA46" s="8">
        <v>0</v>
      </c>
      <c r="BB46" s="8">
        <v>14</v>
      </c>
      <c r="BC46" s="8">
        <v>0</v>
      </c>
      <c r="BD46" s="8"/>
      <c r="BE46" s="8">
        <v>45</v>
      </c>
      <c r="BF46" s="8"/>
      <c r="BG46" s="8">
        <v>0</v>
      </c>
      <c r="BH46" s="8">
        <v>51</v>
      </c>
      <c r="BI46" s="8">
        <v>23</v>
      </c>
      <c r="BJ46" s="8">
        <v>28</v>
      </c>
      <c r="BK46" s="8"/>
      <c r="BL46" s="8">
        <v>0</v>
      </c>
      <c r="BM46" s="8"/>
      <c r="BN46" s="8">
        <v>0</v>
      </c>
      <c r="BO46" s="8">
        <v>0</v>
      </c>
      <c r="BP46" s="8">
        <v>0</v>
      </c>
      <c r="BQ46" s="8">
        <v>0</v>
      </c>
      <c r="BR46" s="8"/>
      <c r="BS46" s="8">
        <v>0</v>
      </c>
      <c r="BT46" s="8"/>
      <c r="BU46" s="8">
        <v>0</v>
      </c>
      <c r="BV46" s="8">
        <v>0</v>
      </c>
      <c r="BW46" s="8">
        <v>0</v>
      </c>
      <c r="BX46" s="8">
        <v>0</v>
      </c>
      <c r="BY46" s="8"/>
      <c r="BZ46" s="8">
        <v>0</v>
      </c>
      <c r="CA46" s="8"/>
      <c r="CB46" s="8">
        <v>0</v>
      </c>
      <c r="CC46" s="8">
        <v>0</v>
      </c>
      <c r="CD46" s="8">
        <v>0</v>
      </c>
      <c r="CE46" s="8">
        <v>0</v>
      </c>
    </row>
    <row r="47" spans="3:83" s="3" customFormat="1" ht="17.100000000000001" customHeight="1" x14ac:dyDescent="0.25">
      <c r="C47" s="24" t="s">
        <v>207</v>
      </c>
      <c r="D47" s="74">
        <v>-2</v>
      </c>
      <c r="E47" s="74">
        <v>-1</v>
      </c>
      <c r="F47" s="25">
        <v>-1</v>
      </c>
      <c r="G47" s="24"/>
      <c r="H47" s="25">
        <v>0</v>
      </c>
      <c r="I47" s="25">
        <v>15</v>
      </c>
      <c r="J47" s="25">
        <v>-6</v>
      </c>
      <c r="K47" s="25">
        <v>-9</v>
      </c>
      <c r="L47" s="25">
        <v>-6</v>
      </c>
      <c r="M47" s="25">
        <v>-2</v>
      </c>
      <c r="N47" s="24"/>
      <c r="O47" s="25">
        <v>1</v>
      </c>
      <c r="P47" s="25">
        <v>4</v>
      </c>
      <c r="Q47" s="25">
        <v>-6</v>
      </c>
      <c r="R47" s="25">
        <v>3</v>
      </c>
      <c r="S47" s="25">
        <v>-1</v>
      </c>
      <c r="T47" s="25">
        <v>4</v>
      </c>
      <c r="U47" s="24"/>
      <c r="V47" s="25">
        <v>-4</v>
      </c>
      <c r="W47" s="25">
        <v>0</v>
      </c>
      <c r="X47" s="25">
        <v>6</v>
      </c>
      <c r="Y47" s="25">
        <v>5</v>
      </c>
      <c r="Z47" s="25">
        <v>4</v>
      </c>
      <c r="AA47" s="25">
        <v>1</v>
      </c>
      <c r="AB47" s="25"/>
      <c r="AC47" s="25">
        <v>-5</v>
      </c>
      <c r="AD47" s="25">
        <v>12</v>
      </c>
      <c r="AE47" s="25">
        <v>-12</v>
      </c>
      <c r="AF47" s="25">
        <v>-5</v>
      </c>
      <c r="AG47" s="25">
        <v>-2</v>
      </c>
      <c r="AH47" s="25">
        <v>-3</v>
      </c>
      <c r="AI47" s="25"/>
      <c r="AJ47" s="25">
        <v>9</v>
      </c>
      <c r="AK47" s="25">
        <v>13</v>
      </c>
      <c r="AL47" s="25">
        <v>-3</v>
      </c>
      <c r="AM47" s="25">
        <v>6</v>
      </c>
      <c r="AN47" s="25">
        <v>4</v>
      </c>
      <c r="AO47" s="25">
        <v>2</v>
      </c>
      <c r="AP47" s="25"/>
      <c r="AQ47" s="25">
        <v>-14</v>
      </c>
      <c r="AR47" s="25"/>
      <c r="AS47" s="25">
        <v>-2</v>
      </c>
      <c r="AT47" s="25">
        <v>-13</v>
      </c>
      <c r="AU47" s="25">
        <v>0</v>
      </c>
      <c r="AV47" s="25">
        <v>-13</v>
      </c>
      <c r="AW47" s="25"/>
      <c r="AX47" s="25">
        <v>4</v>
      </c>
      <c r="AY47" s="25"/>
      <c r="AZ47" s="25">
        <v>0</v>
      </c>
      <c r="BA47" s="25">
        <v>0</v>
      </c>
      <c r="BB47" s="25">
        <v>0</v>
      </c>
      <c r="BC47" s="25">
        <v>0</v>
      </c>
      <c r="BD47" s="25"/>
      <c r="BE47" s="25">
        <v>-1</v>
      </c>
      <c r="BF47" s="25"/>
      <c r="BG47" s="25">
        <v>0</v>
      </c>
      <c r="BH47" s="25">
        <v>0</v>
      </c>
      <c r="BI47" s="25">
        <v>0</v>
      </c>
      <c r="BJ47" s="25">
        <v>0</v>
      </c>
      <c r="BK47" s="25"/>
      <c r="BL47" s="25">
        <v>-0.14799999999999999</v>
      </c>
      <c r="BM47" s="25"/>
      <c r="BN47" s="25">
        <v>0</v>
      </c>
      <c r="BO47" s="25">
        <v>0</v>
      </c>
      <c r="BP47" s="25">
        <v>0</v>
      </c>
      <c r="BQ47" s="25">
        <v>0</v>
      </c>
      <c r="BR47" s="25"/>
      <c r="BS47" s="25">
        <v>-1.85</v>
      </c>
      <c r="BT47" s="25"/>
      <c r="BU47" s="25">
        <v>0</v>
      </c>
      <c r="BV47" s="25">
        <v>0</v>
      </c>
      <c r="BW47" s="25">
        <v>0</v>
      </c>
      <c r="BX47" s="25">
        <v>0</v>
      </c>
      <c r="BY47" s="25"/>
      <c r="BZ47" s="25">
        <v>5</v>
      </c>
      <c r="CA47" s="25"/>
      <c r="CB47" s="25">
        <v>0</v>
      </c>
      <c r="CC47" s="25">
        <v>0</v>
      </c>
      <c r="CD47" s="25">
        <v>0</v>
      </c>
      <c r="CE47" s="25">
        <v>0</v>
      </c>
    </row>
    <row r="48" spans="3:83" s="14" customFormat="1" ht="17.100000000000001" customHeight="1" thickBot="1" x14ac:dyDescent="0.3">
      <c r="C48" s="32" t="s">
        <v>208</v>
      </c>
      <c r="D48" s="80">
        <f>SUM(D45:D47)+D43</f>
        <v>241</v>
      </c>
      <c r="E48" s="80">
        <f>SUM(E45:E47)+E43</f>
        <v>241</v>
      </c>
      <c r="F48" s="16">
        <v>126</v>
      </c>
      <c r="G48" s="32"/>
      <c r="H48" s="16">
        <f t="shared" ref="H48" si="37">+H43+H45+H47</f>
        <v>166</v>
      </c>
      <c r="I48" s="16">
        <v>166</v>
      </c>
      <c r="J48" s="16">
        <f>SUM(J45:J47)+J43</f>
        <v>462</v>
      </c>
      <c r="K48" s="16">
        <v>412</v>
      </c>
      <c r="L48" s="16">
        <f>SUM(L45:L47)+L43</f>
        <v>413</v>
      </c>
      <c r="M48" s="16">
        <v>420</v>
      </c>
      <c r="N48" s="32"/>
      <c r="O48" s="16">
        <f t="shared" ref="O48" si="38">+O43+O45+O47</f>
        <v>462</v>
      </c>
      <c r="P48" s="16">
        <v>462</v>
      </c>
      <c r="Q48" s="16">
        <f>+Q43+Q45+Q47</f>
        <v>249</v>
      </c>
      <c r="R48" s="16">
        <f>+R43+R45+R47</f>
        <v>165</v>
      </c>
      <c r="S48" s="16">
        <f>+S43+S45+S47</f>
        <v>165</v>
      </c>
      <c r="T48" s="16">
        <v>174</v>
      </c>
      <c r="U48" s="32"/>
      <c r="V48" s="16">
        <v>139</v>
      </c>
      <c r="W48" s="16">
        <v>139</v>
      </c>
      <c r="X48" s="16">
        <v>247</v>
      </c>
      <c r="Y48" s="16">
        <v>206</v>
      </c>
      <c r="Z48" s="16">
        <v>206</v>
      </c>
      <c r="AA48" s="16">
        <v>218</v>
      </c>
      <c r="AB48" s="16"/>
      <c r="AC48" s="16">
        <v>358</v>
      </c>
      <c r="AD48" s="16">
        <v>358</v>
      </c>
      <c r="AE48" s="16">
        <v>528</v>
      </c>
      <c r="AF48" s="16">
        <v>526</v>
      </c>
      <c r="AG48" s="16">
        <v>526</v>
      </c>
      <c r="AH48" s="16">
        <v>433</v>
      </c>
      <c r="AI48" s="16"/>
      <c r="AJ48" s="16">
        <v>499</v>
      </c>
      <c r="AK48" s="16">
        <f>+AK43+AK45+AK46+AK47</f>
        <v>499</v>
      </c>
      <c r="AL48" s="16">
        <v>660</v>
      </c>
      <c r="AM48" s="16">
        <v>657</v>
      </c>
      <c r="AN48" s="16">
        <v>657</v>
      </c>
      <c r="AO48" s="16">
        <v>497</v>
      </c>
      <c r="AP48" s="16"/>
      <c r="AQ48" s="16">
        <v>481</v>
      </c>
      <c r="AR48" s="16"/>
      <c r="AS48" s="16">
        <v>465</v>
      </c>
      <c r="AT48" s="16">
        <v>390</v>
      </c>
      <c r="AU48" s="16">
        <v>390</v>
      </c>
      <c r="AV48" s="16">
        <v>315</v>
      </c>
      <c r="AW48" s="16"/>
      <c r="AX48" s="16">
        <v>262</v>
      </c>
      <c r="AY48" s="16"/>
      <c r="AZ48" s="16">
        <v>326</v>
      </c>
      <c r="BA48" s="16">
        <v>289</v>
      </c>
      <c r="BB48" s="16">
        <v>289</v>
      </c>
      <c r="BC48" s="16">
        <v>128</v>
      </c>
      <c r="BD48" s="16"/>
      <c r="BE48" s="16">
        <v>133</v>
      </c>
      <c r="BF48" s="16"/>
      <c r="BG48" s="16">
        <v>123</v>
      </c>
      <c r="BH48" s="16">
        <v>101</v>
      </c>
      <c r="BI48" s="16">
        <v>101</v>
      </c>
      <c r="BJ48" s="16">
        <v>36</v>
      </c>
      <c r="BK48" s="16"/>
      <c r="BL48" s="16">
        <v>12.934999999999976</v>
      </c>
      <c r="BM48" s="16"/>
      <c r="BN48" s="16">
        <v>16</v>
      </c>
      <c r="BO48" s="16">
        <v>12</v>
      </c>
      <c r="BP48" s="16">
        <v>12</v>
      </c>
      <c r="BQ48" s="16">
        <v>12</v>
      </c>
      <c r="BR48" s="16"/>
      <c r="BS48" s="16">
        <v>8.2589999999999879</v>
      </c>
      <c r="BT48" s="16"/>
      <c r="BU48" s="16">
        <v>6</v>
      </c>
      <c r="BV48" s="16">
        <v>9</v>
      </c>
      <c r="BW48" s="16">
        <v>9</v>
      </c>
      <c r="BX48" s="16">
        <v>6</v>
      </c>
      <c r="BY48" s="16"/>
      <c r="BZ48" s="16">
        <v>52</v>
      </c>
      <c r="CA48" s="16"/>
      <c r="CB48" s="16">
        <v>5</v>
      </c>
      <c r="CC48" s="16">
        <v>10</v>
      </c>
      <c r="CD48" s="16">
        <v>10</v>
      </c>
      <c r="CE48" s="16">
        <v>11</v>
      </c>
    </row>
    <row r="49" spans="6:40" s="3" customFormat="1" ht="12.75" x14ac:dyDescent="0.25">
      <c r="F49" s="8"/>
      <c r="AA49" s="3" t="s">
        <v>209</v>
      </c>
      <c r="AF49" s="3" t="s">
        <v>209</v>
      </c>
      <c r="AG49" s="3" t="s">
        <v>209</v>
      </c>
      <c r="AH49" s="3" t="s">
        <v>209</v>
      </c>
      <c r="AL49" s="55"/>
      <c r="AM49" s="55"/>
      <c r="AN49" s="55"/>
    </row>
  </sheetData>
  <mergeCells count="13">
    <mergeCell ref="A1:CG5"/>
    <mergeCell ref="O9:T9"/>
    <mergeCell ref="V9:AA9"/>
    <mergeCell ref="AC9:AH9"/>
    <mergeCell ref="AJ9:AO9"/>
    <mergeCell ref="AQ9:AV9"/>
    <mergeCell ref="AX9:BC9"/>
    <mergeCell ref="BE9:BJ9"/>
    <mergeCell ref="BL9:BQ9"/>
    <mergeCell ref="BS9:BX9"/>
    <mergeCell ref="BZ9:CE9"/>
    <mergeCell ref="H9:M9"/>
    <mergeCell ref="D9:F9"/>
  </mergeCells>
  <hyperlinks>
    <hyperlink ref="AF7" location="Intro!A1" display="Go back to table of contents" xr:uid="{DD2D9EE8-B090-4700-B728-DA4E430938AF}"/>
  </hyperlinks>
  <pageMargins left="0.70866141732283472" right="0.70866141732283472" top="0.74803149606299213" bottom="0.74803149606299213" header="0.31496062992125984" footer="0.31496062992125984"/>
  <pageSetup paperSize="8" orientation="landscape" r:id="rId1"/>
  <ignoredErrors>
    <ignoredError sqref="W39:AA39 AC39:AH39" formulaRange="1"/>
  </ignoredErrors>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eb3096d-885b-4927-88f8-f12d16bd990e">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36999A3A7072134DB1D1B3598A6FC256" ma:contentTypeVersion="10" ma:contentTypeDescription="Opret et nyt dokument." ma:contentTypeScope="" ma:versionID="416b663c6c5bae78e8c9cebc7da5085e">
  <xsd:schema xmlns:xsd="http://www.w3.org/2001/XMLSchema" xmlns:xs="http://www.w3.org/2001/XMLSchema" xmlns:p="http://schemas.microsoft.com/office/2006/metadata/properties" xmlns:ns2="9eb3096d-885b-4927-88f8-f12d16bd990e" targetNamespace="http://schemas.microsoft.com/office/2006/metadata/properties" ma:root="true" ma:fieldsID="cae4f3da0dff91625f0e0e1974601729" ns2:_="">
    <xsd:import namespace="9eb3096d-885b-4927-88f8-f12d16bd990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b3096d-885b-4927-88f8-f12d16bd990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Billedmærker" ma:readOnly="false" ma:fieldId="{5cf76f15-5ced-4ddc-b409-7134ff3c332f}" ma:taxonomyMulti="true" ma:sspId="35b21c64-12df-4b6c-b796-a454a8de4c80"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E567750-B2A3-4225-92A0-97B2464C82E0}">
  <ds:schemaRefs>
    <ds:schemaRef ds:uri="http://schemas.microsoft.com/sharepoint/v3/contenttype/forms"/>
  </ds:schemaRefs>
</ds:datastoreItem>
</file>

<file path=customXml/itemProps2.xml><?xml version="1.0" encoding="utf-8"?>
<ds:datastoreItem xmlns:ds="http://schemas.openxmlformats.org/officeDocument/2006/customXml" ds:itemID="{66A924FF-306E-4299-8E49-8287E8B7F9F8}">
  <ds:schemaRefs>
    <ds:schemaRef ds:uri="http://schemas.microsoft.com/office/2006/metadata/properties"/>
    <ds:schemaRef ds:uri="http://schemas.microsoft.com/office/infopath/2007/PartnerControls"/>
    <ds:schemaRef ds:uri="a5ec7e1f-08a6-4559-81d5-052f494969f5"/>
    <ds:schemaRef ds:uri="26ab5ecf-df53-4f34-8925-60701ca6c0c4"/>
    <ds:schemaRef ds:uri="9eb3096d-885b-4927-88f8-f12d16bd990e"/>
  </ds:schemaRefs>
</ds:datastoreItem>
</file>

<file path=customXml/itemProps3.xml><?xml version="1.0" encoding="utf-8"?>
<ds:datastoreItem xmlns:ds="http://schemas.openxmlformats.org/officeDocument/2006/customXml" ds:itemID="{49AEB98F-CE00-4987-B417-4770B8C441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b3096d-885b-4927-88f8-f12d16bd99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dad9e1e0-58b9-4deb-819c-bfd29bf5a212}" enabled="0" method="" siteId="{dad9e1e0-58b9-4deb-819c-bfd29bf5a212}"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Intro</vt:lpstr>
      <vt:lpstr>Key figures</vt:lpstr>
      <vt:lpstr>Segments</vt:lpstr>
      <vt:lpstr>Income statement</vt:lpstr>
      <vt:lpstr>Comprehensive Income</vt:lpstr>
      <vt:lpstr>Balance sheet</vt:lpstr>
      <vt:lpstr>Cash-flow statement</vt:lpstr>
      <vt:lpstr>'Balance sheet'!Print_Area</vt:lpstr>
      <vt:lpstr>'Cash-flow statement'!Print_Area</vt:lpstr>
      <vt:lpstr>'Comprehensive Income'!Print_Area</vt:lpstr>
      <vt:lpstr>'Income statement'!Print_Area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Niclas kristensen</dc:creator>
  <cp:keywords/>
  <dc:description/>
  <cp:lastModifiedBy>Claus Jørgensen Uhd</cp:lastModifiedBy>
  <cp:revision/>
  <dcterms:created xsi:type="dcterms:W3CDTF">2021-01-18T09:31:51Z</dcterms:created>
  <dcterms:modified xsi:type="dcterms:W3CDTF">2026-08-06T12:12:15Z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0x01010036999A3A7072134DB1D1B3598A6FC256</vt:lpwstr>
  </property>
  <property fmtid="{D5CDD505-2E9C-101B-9397-08002B2CF9AE}" pid="3" name="Order">
    <vt:r8>2059600</vt:r8>
  </property>
  <property fmtid="{D5CDD505-2E9C-101B-9397-08002B2CF9AE}" pid="4" name="MediaServiceImageTags">
    <vt:lpwstr/>
  </property>
</Properties>
</file>